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Luis Gabriel\Desktop\"/>
    </mc:Choice>
  </mc:AlternateContent>
  <xr:revisionPtr revIDLastSave="0" documentId="8_{994B15A5-D2BA-4403-B8A2-F26037FD6CDE}" xr6:coauthVersionLast="47" xr6:coauthVersionMax="47" xr10:uidLastSave="{00000000-0000-0000-0000-000000000000}"/>
  <bookViews>
    <workbookView xWindow="-110" yWindow="-110" windowWidth="19420" windowHeight="10300" tabRatio="745" xr2:uid="{00000000-000D-0000-FFFF-FFFF00000000}"/>
  </bookViews>
  <sheets>
    <sheet name="Encabezado" sheetId="1" r:id="rId1"/>
    <sheet name="Aproximación Cifras" sheetId="5" r:id="rId2"/>
    <sheet name="Indicadores" sheetId="3" r:id="rId3"/>
    <sheet name="Hoja1" sheetId="7" state="hidden" r:id="rId4"/>
    <sheet name="Cálculo CTN y PN" sheetId="4" r:id="rId5"/>
    <sheet name="Cuantías" sheetId="6" r:id="rId6"/>
    <sheet name="Calificación por Puntos" sheetId="10" r:id="rId7"/>
    <sheet name="Resumen" sheetId="11" r:id="rId8"/>
    <sheet name="Evaluación por Puntos" sheetId="12" r:id="rId9"/>
  </sheets>
  <definedNames>
    <definedName name="_Hlk2611086" localSheetId="6">'Calificación por Puntos'!#REF!</definedName>
    <definedName name="_Hlk2611086" localSheetId="8">'Evaluación por Puntos'!#REF!</definedName>
    <definedName name="_Hlk2611086" localSheetId="2">Indicadores!#REF!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3" l="1"/>
  <c r="H49" i="3"/>
  <c r="H11" i="10"/>
  <c r="H24" i="12"/>
  <c r="C32" i="12" s="1"/>
  <c r="C31" i="12" s="1"/>
  <c r="C30" i="12" s="1"/>
  <c r="H2" i="12"/>
  <c r="C14" i="12" s="1"/>
  <c r="C13" i="12" s="1"/>
  <c r="C12" i="12" s="1"/>
  <c r="E52" i="12"/>
  <c r="E20" i="12"/>
  <c r="C36" i="12" l="1"/>
  <c r="C35" i="12" s="1"/>
  <c r="C34" i="12" s="1"/>
  <c r="C18" i="12"/>
  <c r="C17" i="12" s="1"/>
  <c r="C16" i="12" s="1"/>
  <c r="D20" i="10"/>
  <c r="D52" i="10"/>
  <c r="G24" i="7" l="1"/>
  <c r="G11" i="7"/>
</calcChain>
</file>

<file path=xl/sharedStrings.xml><?xml version="1.0" encoding="utf-8"?>
<sst xmlns="http://schemas.openxmlformats.org/spreadsheetml/2006/main" count="328" uniqueCount="165">
  <si>
    <t>CÓDIGO</t>
  </si>
  <si>
    <t>VERSIÓN</t>
  </si>
  <si>
    <t>Indicador</t>
  </si>
  <si>
    <t>Descripción</t>
  </si>
  <si>
    <t>Fórmula</t>
  </si>
  <si>
    <t>Valor exigido</t>
  </si>
  <si>
    <r>
      <t>Índice de Liquidez</t>
    </r>
    <r>
      <rPr>
        <b/>
        <sz val="12"/>
        <color theme="1"/>
        <rFont val="Arial"/>
        <family val="2"/>
      </rPr>
      <t xml:space="preserve"> (IL)</t>
    </r>
  </si>
  <si>
    <t>Se medirá como la relación entre activo corriente y pasivo corriente</t>
  </si>
  <si>
    <r>
      <t>Índice de Endeudamiento</t>
    </r>
    <r>
      <rPr>
        <b/>
        <sz val="12"/>
        <color theme="1"/>
        <rFont val="Arial"/>
        <family val="2"/>
      </rPr>
      <t xml:space="preserve"> (IE)</t>
    </r>
  </si>
  <si>
    <t>Se medirá como la relación entre el pasivo total y el activo total</t>
  </si>
  <si>
    <t xml:space="preserve"> IL ≥ 1</t>
  </si>
  <si>
    <t>Se medirá como la diferencia entre activo corriente y pasivo corriente</t>
  </si>
  <si>
    <r>
      <t xml:space="preserve">Capital de Trabajo Neto </t>
    </r>
    <r>
      <rPr>
        <b/>
        <sz val="12"/>
        <color theme="1"/>
        <rFont val="Arial"/>
        <family val="2"/>
      </rPr>
      <t>(CTN)</t>
    </r>
  </si>
  <si>
    <t>Variables de la Fórmula</t>
  </si>
  <si>
    <t>t = tiempo transcurrido en # de días entre el inicio del contrato hasta que reciba el primer pago por parte de Aguas Regionales.</t>
  </si>
  <si>
    <t>x t</t>
  </si>
  <si>
    <t xml:space="preserve"> IL ≥ 2</t>
  </si>
  <si>
    <t xml:space="preserve">IE ≤ 60% </t>
  </si>
  <si>
    <t>RAZONES DE LIQUIDEZ Y COBERTURA</t>
  </si>
  <si>
    <t>Se medirá como la diferencia entre el Activo corriente operativo y el Pasivo corriente operativo</t>
  </si>
  <si>
    <t>Se medirá como la diferencia entre Activo total y el Pasivo total</t>
  </si>
  <si>
    <t>RAZONES DE RENTABILIDAD</t>
  </si>
  <si>
    <t>Se medirá como la relación entre la Utilidad neta y el  Patrimonio.</t>
  </si>
  <si>
    <t>RAZONES DE ENDEUDAMIENTO</t>
  </si>
  <si>
    <t>Se medirá como la relación entre el Pasivo total y el Activo total</t>
  </si>
  <si>
    <r>
      <t xml:space="preserve">Capital de Trabajo Neto Operativo  
</t>
    </r>
    <r>
      <rPr>
        <b/>
        <sz val="12"/>
        <color theme="1"/>
        <rFont val="Arial"/>
        <family val="2"/>
      </rPr>
      <t>(KTNO)</t>
    </r>
  </si>
  <si>
    <r>
      <t xml:space="preserve">Patrimonio Neto
</t>
    </r>
    <r>
      <rPr>
        <b/>
        <sz val="12"/>
        <color theme="1"/>
        <rFont val="Arial"/>
        <family val="2"/>
      </rPr>
      <t>(PN)</t>
    </r>
  </si>
  <si>
    <r>
      <t xml:space="preserve">Rentabilidad del Patrimonio 
</t>
    </r>
    <r>
      <rPr>
        <b/>
        <sz val="12"/>
        <color theme="1"/>
        <rFont val="Arial"/>
        <family val="2"/>
      </rPr>
      <t>(ROE)</t>
    </r>
  </si>
  <si>
    <r>
      <t xml:space="preserve">Rentabilidad del Activo 
</t>
    </r>
    <r>
      <rPr>
        <b/>
        <sz val="12"/>
        <color theme="1"/>
        <rFont val="Arial"/>
        <family val="2"/>
      </rPr>
      <t>(ROA)</t>
    </r>
  </si>
  <si>
    <t>Se medirá como la relación entre la Utilidad neta y el  Activo total.</t>
  </si>
  <si>
    <r>
      <t xml:space="preserve">Endeudamiento 
</t>
    </r>
    <r>
      <rPr>
        <b/>
        <sz val="12"/>
        <color theme="1"/>
        <rFont val="Arial"/>
        <family val="2"/>
      </rPr>
      <t>(IE)</t>
    </r>
  </si>
  <si>
    <t>Ejemplo</t>
  </si>
  <si>
    <t>Aproximación 
cifras decimales</t>
  </si>
  <si>
    <t>0-100 SMMLV</t>
  </si>
  <si>
    <t>EPM</t>
  </si>
  <si>
    <t>0-1.000 SMMLV</t>
  </si>
  <si>
    <t>&gt; 10.000 SMMLV</t>
  </si>
  <si>
    <t>1.000 a 10.000 SMMLV</t>
  </si>
  <si>
    <t>100 a 1.000 SMMLV</t>
  </si>
  <si>
    <t>Aguas Regionales</t>
  </si>
  <si>
    <r>
      <t>Índice de Endeudamiento</t>
    </r>
    <r>
      <rPr>
        <b/>
        <sz val="12"/>
        <color theme="1"/>
        <rFont val="Arial"/>
        <family val="2"/>
      </rPr>
      <t xml:space="preserve"> 
(IE)</t>
    </r>
  </si>
  <si>
    <r>
      <t xml:space="preserve">Capital de Trabajo Neto 
</t>
    </r>
    <r>
      <rPr>
        <b/>
        <sz val="12"/>
        <color theme="1"/>
        <rFont val="Arial"/>
        <family val="2"/>
      </rPr>
      <t>(CTN)</t>
    </r>
  </si>
  <si>
    <t xml:space="preserve">Grupo 1. </t>
  </si>
  <si>
    <t>Valor presupuesto de referencia: $ 110.670.000</t>
  </si>
  <si>
    <t xml:space="preserve">Plazo: 60 días </t>
  </si>
  <si>
    <r>
      <t> </t>
    </r>
    <r>
      <rPr>
        <b/>
        <sz val="11"/>
        <color rgb="FF000000"/>
        <rFont val="Calibri"/>
        <family val="2"/>
      </rPr>
      <t xml:space="preserve">Información financiera </t>
    </r>
  </si>
  <si>
    <t>TQI</t>
  </si>
  <si>
    <t>Consultores</t>
  </si>
  <si>
    <t>Ambientox S.A.S</t>
  </si>
  <si>
    <t>Capital de trabajo</t>
  </si>
  <si>
    <t xml:space="preserve">$   3.201.783.303 </t>
  </si>
  <si>
    <t xml:space="preserve"> $  334.718.213 </t>
  </si>
  <si>
    <t xml:space="preserve"> $           60.771.000 </t>
  </si>
  <si>
    <t>Liquidez</t>
  </si>
  <si>
    <t>Endeudamiento</t>
  </si>
  <si>
    <t>CTN 
≥ $55,335,000</t>
  </si>
  <si>
    <t xml:space="preserve">Grupo 2. </t>
  </si>
  <si>
    <t>Valor presupuesto de referencia: $ 17.564.400</t>
  </si>
  <si>
    <t xml:space="preserve">Plazo: 20 días </t>
  </si>
  <si>
    <t>LABSUELO E Ingeniería S.A.S.</t>
  </si>
  <si>
    <t xml:space="preserve">Pozos, Construcciones del Darién Ltda. </t>
  </si>
  <si>
    <t>$   15.329.196</t>
  </si>
  <si>
    <t> $  220.074.318</t>
  </si>
  <si>
    <t>CTN 
≥ $8,782,000</t>
  </si>
  <si>
    <t>Estos con calificación para los contratos de obra.</t>
  </si>
  <si>
    <t>Sin calificación para los demás procesos contractuales</t>
  </si>
  <si>
    <t>1.000 a 3.000 SMMLV</t>
  </si>
  <si>
    <t>&gt; 3.000 SMMLV</t>
  </si>
  <si>
    <t>Fórmula para calcular el valor a exigir en el CTN:</t>
  </si>
  <si>
    <t>Fórmula para calcular el valor a exigir en el PN:</t>
  </si>
  <si>
    <r>
      <rPr>
        <b/>
        <sz val="12"/>
        <color theme="1"/>
        <rFont val="Arial"/>
        <family val="2"/>
      </rPr>
      <t xml:space="preserve">CTN </t>
    </r>
    <r>
      <rPr>
        <sz val="12"/>
        <color theme="1"/>
        <rFont val="Arial"/>
        <family val="2"/>
      </rPr>
      <t xml:space="preserve">= </t>
    </r>
    <r>
      <rPr>
        <u/>
        <sz val="12"/>
        <color theme="1"/>
        <rFont val="Arial"/>
        <family val="2"/>
      </rPr>
      <t xml:space="preserve"> (valor estimado del contrato - (valor estimado del contrato x % Anticipo))
</t>
    </r>
    <r>
      <rPr>
        <sz val="12"/>
        <color theme="1"/>
        <rFont val="Arial"/>
        <family val="2"/>
      </rPr>
      <t xml:space="preserve">                                             Duración en días del contrato</t>
    </r>
  </si>
  <si>
    <t>Rangos</t>
  </si>
  <si>
    <t>Puntos</t>
  </si>
  <si>
    <t>PN &lt; a</t>
  </si>
  <si>
    <r>
      <rPr>
        <b/>
        <sz val="12"/>
        <color theme="1"/>
        <rFont val="Arial"/>
        <family val="2"/>
      </rPr>
      <t xml:space="preserve">PN </t>
    </r>
    <r>
      <rPr>
        <sz val="12"/>
        <color theme="1"/>
        <rFont val="Arial"/>
        <family val="2"/>
      </rPr>
      <t xml:space="preserve">=  (valor estimado del contrato - (valor estimado del contrato x % Anticipo))*60%
</t>
    </r>
  </si>
  <si>
    <t>9.1 Requisitos financieros para solicitudes de oferta con presupuesto estimado entre &gt;100 SMMLV y ≤1.000 SMMLV</t>
  </si>
  <si>
    <t>CTN ≥ $XXX 
USD ≥ XXX</t>
  </si>
  <si>
    <t>9.2	 Requisitos financieros para solicitudes de oferta con presupuesto estimado mayor a 3.000 SMMLV</t>
  </si>
  <si>
    <t xml:space="preserve">CTN ≥ $XXX
USD ≥ XXX </t>
  </si>
  <si>
    <t>PN ≥ $XXX
USD ≥ XXX</t>
  </si>
  <si>
    <t>9.3	 Requisitos financieros para solicitudes de oferta con presupuesto estimado mayor a 3.000 SMMLV</t>
  </si>
  <si>
    <t>IL</t>
  </si>
  <si>
    <t>KTNO</t>
  </si>
  <si>
    <t>PN</t>
  </si>
  <si>
    <t>Índice de Liquidez</t>
  </si>
  <si>
    <r>
      <t xml:space="preserve">Capital de Trabajo Neto Operativo  
</t>
    </r>
    <r>
      <rPr>
        <b/>
        <sz val="12"/>
        <color theme="1"/>
        <rFont val="Arial"/>
        <family val="2"/>
      </rPr>
      <t>(en millones de pesos o en Miles de Dólares, según aplique)</t>
    </r>
  </si>
  <si>
    <r>
      <t xml:space="preserve">Patrimonio Neto
</t>
    </r>
    <r>
      <rPr>
        <b/>
        <sz val="12"/>
        <color theme="1"/>
        <rFont val="Arial"/>
        <family val="2"/>
      </rPr>
      <t>(en millones de pesos o en Miles de Dólares, según aplique)</t>
    </r>
  </si>
  <si>
    <t>ROE</t>
  </si>
  <si>
    <t>ROA</t>
  </si>
  <si>
    <t xml:space="preserve">Rentabilidad del Patrimonio </t>
  </si>
  <si>
    <t xml:space="preserve">Rentabilidad del Activo </t>
  </si>
  <si>
    <t xml:space="preserve">Endeudamiento </t>
  </si>
  <si>
    <t>IE</t>
  </si>
  <si>
    <t>Puntaje total</t>
  </si>
  <si>
    <t>KTNO &lt; a</t>
  </si>
  <si>
    <t>a ≤ KTNO &lt; b</t>
  </si>
  <si>
    <t>b ≤ KTNO &lt; c</t>
  </si>
  <si>
    <t>KTNO ≥ C</t>
  </si>
  <si>
    <t>a ≤ PN &lt; b</t>
  </si>
  <si>
    <t>b ≤ PN &lt; c</t>
  </si>
  <si>
    <t>PN ≥ C</t>
  </si>
  <si>
    <t>ROE &lt; 5.0%</t>
  </si>
  <si>
    <t>5.0% ≤ ROE &lt; 6.0%</t>
  </si>
  <si>
    <t>6.0% ≤ ROE &lt; 7.0%</t>
  </si>
  <si>
    <t>ROE ≥ 7%</t>
  </si>
  <si>
    <t>ROA &lt; 1.0%</t>
  </si>
  <si>
    <t>1.0% ≤ ROA &lt; 1.5%</t>
  </si>
  <si>
    <t>1.5% ≤ ROA &lt; 2%</t>
  </si>
  <si>
    <t>ROA ≥ 2%</t>
  </si>
  <si>
    <t>IE &gt; 80%</t>
  </si>
  <si>
    <t>70% ≤ IE ≤ 80%</t>
  </si>
  <si>
    <t>60% ≤ IE ≤ 70%</t>
  </si>
  <si>
    <t>IE &lt; 60%</t>
  </si>
  <si>
    <t>IL ≥ 2%</t>
  </si>
  <si>
    <t>IL &lt; 1.0%</t>
  </si>
  <si>
    <t>1.0% ≤ IL &lt; 1.5%</t>
  </si>
  <si>
    <t>1.5% ≤ IL &lt; 2%</t>
  </si>
  <si>
    <t>CTN</t>
  </si>
  <si>
    <t>CTN &lt; a</t>
  </si>
  <si>
    <t>a ≤ CTN &lt; b</t>
  </si>
  <si>
    <t>b ≤ CTN &lt; c</t>
  </si>
  <si>
    <t>CTN ≥ C</t>
  </si>
  <si>
    <t>Capital de Trabajo Neto</t>
  </si>
  <si>
    <t>Patrimonio Neto</t>
  </si>
  <si>
    <t>Cuantías</t>
  </si>
  <si>
    <t>Documentos</t>
  </si>
  <si>
    <t>Indicadores</t>
  </si>
  <si>
    <t>N.A</t>
  </si>
  <si>
    <r>
      <t xml:space="preserve">1.000 a 3.000 SMMLV
</t>
    </r>
    <r>
      <rPr>
        <b/>
        <sz val="11"/>
        <color theme="1"/>
        <rFont val="Calibri"/>
        <family val="2"/>
        <scheme val="minor"/>
      </rPr>
      <t>Contratos de Obra</t>
    </r>
  </si>
  <si>
    <t>Generalidades</t>
  </si>
  <si>
    <t>Los contratos establecidos por dicha cuantía, independiente de su objeto será medido por puntaje, tal como se detalla a continuación:</t>
  </si>
  <si>
    <t>Dependiendo del tipo de contrato y de los oferentes se ajusta la redacción, pues en el instructivo se detalla si participan extranjeros, consorcios o uniones temporales, etc.</t>
  </si>
  <si>
    <t>Se exigirán los mismos indicadores financieros, pero se medirán por puntaje, de acuerdo a una de las reuniones de trabajo:</t>
  </si>
  <si>
    <t>Será la misma documentación para los demás rangos, pero se exigirán para los dos últimos periodos fiscales.</t>
  </si>
  <si>
    <t>&lt;80%</t>
  </si>
  <si>
    <t xml:space="preserve">Ppto de Referencia </t>
  </si>
  <si>
    <t xml:space="preserve">Anticipo </t>
  </si>
  <si>
    <t>Días</t>
  </si>
  <si>
    <t>Días 1er Pago</t>
  </si>
  <si>
    <t>CTN ≥ $1,514,210,000</t>
  </si>
  <si>
    <t>$1,261,842,000 ≤ CTN &lt; $1,514,210,000</t>
  </si>
  <si>
    <t>$1,051,535,000 ≤ CTN &lt; $1,261,842,000</t>
  </si>
  <si>
    <t>CTN &lt; $1,051,535,000</t>
  </si>
  <si>
    <t>PN ≥ $2,725,578,000</t>
  </si>
  <si>
    <t>$2,271,315,000 ≤ PN &lt; $2,725,578,000</t>
  </si>
  <si>
    <t>$1,892,763,000 ≤ PN &lt; $2,271,315,000</t>
  </si>
  <si>
    <t>PN &lt; $1,892,763,000</t>
  </si>
  <si>
    <r>
      <t xml:space="preserve">9.2  	Requisitos financieros para solicitudes de oferta con presupuesto estimado entre &gt;1.000 SMMLV y ≤3.000 SMMLV </t>
    </r>
    <r>
      <rPr>
        <b/>
        <u/>
        <sz val="12"/>
        <color theme="1"/>
        <rFont val="Arial"/>
        <family val="2"/>
      </rPr>
      <t>(contratos de obra)</t>
    </r>
  </si>
  <si>
    <t>9.3  	Requisitos financieros para solicitudes de oferta con presupuesto estimado &gt; a 3.000 SMMLV</t>
  </si>
  <si>
    <t xml:space="preserve">9.2  	Requisitos financieros para solicitudes de oferta con presupuesto estimado entre &gt;1.000 SMMLV y ≤3.000 SMMLV </t>
  </si>
  <si>
    <t>Empresa X</t>
  </si>
  <si>
    <t>Empresa Y</t>
  </si>
  <si>
    <r>
      <rPr>
        <b/>
        <sz val="7"/>
        <color rgb="FF000000"/>
        <rFont val="Times New Roman"/>
        <family val="1"/>
      </rPr>
      <t xml:space="preserve">       </t>
    </r>
    <r>
      <rPr>
        <b/>
        <sz val="11"/>
        <color rgb="FF000000"/>
        <rFont val="Calibri"/>
        <family val="2"/>
      </rPr>
      <t xml:space="preserve">CONTROL DE CAMBIOS </t>
    </r>
  </si>
  <si>
    <t>Versión</t>
  </si>
  <si>
    <t>Fecha</t>
  </si>
  <si>
    <t>Ítem Modificado</t>
  </si>
  <si>
    <t>NA</t>
  </si>
  <si>
    <t xml:space="preserve">      NA</t>
  </si>
  <si>
    <t>PROCESO</t>
  </si>
  <si>
    <t xml:space="preserve">Gestión Financiera  </t>
  </si>
  <si>
    <t>INSTRUCTIVO</t>
  </si>
  <si>
    <t>Requisitos Financiero</t>
  </si>
  <si>
    <t>CT-F09</t>
  </si>
  <si>
    <t>1.	Estados financieros individuales oficiales al 31 de diciembre, comparativos con el año anterior, donde se incluyan:
a.	Estado de situación financiera (balance general), deben estar discriminados y totalizados los activos y pasivos en corrientes (corto plazo) y no corrientes (largo plazo).
b.	Estado del resultado integral (estado de resultados).
c.	Estado de cambios en el patrimonio.
d.	Estado de Flujo de efectivo.
e.	Notas a los estados financieros.
f.	Dictamen del revisor fiscal en caso de estar obligado, de acuerdo con el artículo 38 de la Ley 222 de 1995 para el caso de Colombia.  En caso de presentarse oferentes extranjeros, su equivalente o la opinión del auditor independiente externo.
g.	Certificación de los estados financieros de conformidad con el artículo 37 de la Ley 222 de 1995 para el caso de Colombia.  En caso de presentarse oferentes extranjeros, la firma del Representante Legal y del contador público que los preparó o según su legislación.
h.	Para el caso de consorcios o uniones temporales, cada uno de los integrantes deberá relacionar la información financiera requerida. (este literal aplica siempre y cuando se estime la participación de oferentes en formas asociativas, tales como: consorcios o uniones temporales; en caso contrario, favor eliminar).
i.	Declaración de renta del último período fiscal; en caso de no haberse presentado por la fecha de vencimiento, se deberá adjuntar la presentada en el año inmediatamente anterior.
j.	Los EEFF deberán estar aprobados al 31 de marzo del año siguiente del periodo fiscal que se requieren los EEFF).</t>
  </si>
  <si>
    <t xml:space="preserve"> IL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</si>
</sst>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_(* #,##0_);_(* \(#,##0\);_(* &quot;-&quot;??_);_(@_)"/>
  </numFmts>
  <fonts count="23" x14ac:knownFonts="1">
    <font>
      <sz val="11"/>
      <color theme="1"/>
      <name val="Calibri"/>
      <family val="2"/>
      <scheme val="minor"/>
    </font>
    <font>
      <b/>
      <sz val="11"/>
      <color theme="1"/>
      <name val="Calibri"/>
      <family val="2"/>
      <scheme val="minor"/>
    </font>
    <font>
      <b/>
      <sz val="11"/>
      <color rgb="FF000000"/>
      <name val="Calibri"/>
      <family val="2"/>
    </font>
    <font>
      <sz val="11"/>
      <color theme="1"/>
      <name val="Calibri"/>
      <family val="2"/>
      <scheme val="minor"/>
    </font>
    <font>
      <sz val="12"/>
      <color theme="1"/>
      <name val="Arial"/>
      <family val="2"/>
    </font>
    <font>
      <b/>
      <sz val="12"/>
      <color theme="1"/>
      <name val="Arial"/>
      <family val="2"/>
    </font>
    <font>
      <u/>
      <sz val="12"/>
      <color theme="1"/>
      <name val="Arial"/>
      <family val="2"/>
    </font>
    <font>
      <i/>
      <sz val="12"/>
      <color theme="1"/>
      <name val="Arial"/>
      <family val="2"/>
    </font>
    <font>
      <i/>
      <sz val="11"/>
      <color theme="1"/>
      <name val="Calibri"/>
      <family val="2"/>
      <scheme val="minor"/>
    </font>
    <font>
      <sz val="14"/>
      <color theme="1"/>
      <name val="Arial"/>
      <family val="2"/>
    </font>
    <font>
      <b/>
      <sz val="14"/>
      <color theme="1"/>
      <name val="Arial"/>
      <family val="2"/>
    </font>
    <font>
      <sz val="11"/>
      <color rgb="FF000000"/>
      <name val="Calibri"/>
      <family val="2"/>
    </font>
    <font>
      <b/>
      <i/>
      <sz val="12"/>
      <color rgb="FFFF0000"/>
      <name val="Arial"/>
      <family val="2"/>
    </font>
    <font>
      <b/>
      <sz val="10"/>
      <color theme="1"/>
      <name val="Arial"/>
      <family val="2"/>
    </font>
    <font>
      <b/>
      <i/>
      <sz val="12"/>
      <color theme="1"/>
      <name val="Arial"/>
      <family val="2"/>
    </font>
    <font>
      <b/>
      <u/>
      <sz val="12"/>
      <color theme="1"/>
      <name val="Arial"/>
      <family val="2"/>
    </font>
    <font>
      <b/>
      <sz val="12"/>
      <color rgb="FF000000"/>
      <name val="Arial"/>
      <family val="2"/>
    </font>
    <font>
      <b/>
      <sz val="11"/>
      <color rgb="FF000000"/>
      <name val="Calibri"/>
      <family val="1"/>
    </font>
    <font>
      <b/>
      <sz val="7"/>
      <color rgb="FF000000"/>
      <name val="Times New Roman"/>
      <family val="1"/>
    </font>
    <font>
      <b/>
      <sz val="11"/>
      <color rgb="FF000000"/>
      <name val="Calibri"/>
      <family val="2"/>
      <scheme val="minor"/>
    </font>
    <font>
      <sz val="11"/>
      <color rgb="FF000000"/>
      <name val="Calibri"/>
      <family val="2"/>
      <scheme val="minor"/>
    </font>
    <font>
      <b/>
      <sz val="8"/>
      <color rgb="FF000000"/>
      <name val="Arial"/>
      <family val="2"/>
    </font>
    <font>
      <sz val="8"/>
      <color theme="1"/>
      <name val="Arial"/>
      <family val="2"/>
    </font>
  </fonts>
  <fills count="8">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rgb="FFD9E2F3"/>
        <bgColor indexed="64"/>
      </patternFill>
    </fill>
    <fill>
      <patternFill patternType="solid">
        <fgColor rgb="FFDEEAF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rgb="FF00B0F0"/>
      </left>
      <right style="thin">
        <color rgb="FF00B0F0"/>
      </right>
      <top style="medium">
        <color rgb="FF00B0F0"/>
      </top>
      <bottom style="medium">
        <color rgb="FF00B0F0"/>
      </bottom>
      <diagonal/>
    </border>
    <border>
      <left style="thin">
        <color rgb="FF00B0F0"/>
      </left>
      <right style="thin">
        <color rgb="FF00B0F0"/>
      </right>
      <top style="medium">
        <color rgb="FF00B0F0"/>
      </top>
      <bottom style="medium">
        <color rgb="FF00B0F0"/>
      </bottom>
      <diagonal/>
    </border>
    <border>
      <left style="thin">
        <color rgb="FF00B0F0"/>
      </left>
      <right style="thin">
        <color rgb="FF00B0F0"/>
      </right>
      <top/>
      <bottom style="thin">
        <color rgb="FF00B0F0"/>
      </bottom>
      <diagonal/>
    </border>
    <border>
      <left style="medium">
        <color rgb="FF00B0F0"/>
      </left>
      <right/>
      <top/>
      <bottom/>
      <diagonal/>
    </border>
    <border>
      <left style="thin">
        <color rgb="FF00B0F0"/>
      </left>
      <right/>
      <top style="medium">
        <color rgb="FF00B0F0"/>
      </top>
      <bottom style="medium">
        <color rgb="FF00B0F0"/>
      </bottom>
      <diagonal/>
    </border>
    <border>
      <left/>
      <right style="thin">
        <color rgb="FF00B0F0"/>
      </right>
      <top style="medium">
        <color rgb="FF00B0F0"/>
      </top>
      <bottom style="medium">
        <color rgb="FF00B0F0"/>
      </bottom>
      <diagonal/>
    </border>
    <border>
      <left style="thin">
        <color rgb="FF00B0F0"/>
      </left>
      <right/>
      <top style="medium">
        <color rgb="FF00B0F0"/>
      </top>
      <bottom style="thin">
        <color rgb="FF00B0F0"/>
      </bottom>
      <diagonal/>
    </border>
    <border>
      <left/>
      <right style="thin">
        <color rgb="FF00B0F0"/>
      </right>
      <top style="medium">
        <color rgb="FF00B0F0"/>
      </top>
      <bottom style="thin">
        <color rgb="FF00B0F0"/>
      </bottom>
      <diagonal/>
    </border>
    <border>
      <left style="thin">
        <color rgb="FF00B0F0"/>
      </left>
      <right style="thin">
        <color rgb="FF00B0F0"/>
      </right>
      <top style="thin">
        <color rgb="FF00B0F0"/>
      </top>
      <bottom style="thin">
        <color rgb="FF00B0F0"/>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124">
    <xf numFmtId="0" fontId="0" fillId="0" borderId="0" xfId="0"/>
    <xf numFmtId="0" fontId="0" fillId="0" borderId="0" xfId="0" applyAlignment="1">
      <alignment horizontal="center" vertical="center"/>
    </xf>
    <xf numFmtId="0" fontId="4"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6" fillId="0" borderId="11" xfId="0" applyFont="1" applyBorder="1" applyAlignment="1">
      <alignment horizontal="center" wrapText="1"/>
    </xf>
    <xf numFmtId="0" fontId="4" fillId="0" borderId="12" xfId="0" applyFont="1" applyBorder="1" applyAlignment="1">
      <alignment horizontal="center" vertical="top" wrapText="1"/>
    </xf>
    <xf numFmtId="0" fontId="4" fillId="0" borderId="0" xfId="0" applyFont="1" applyAlignment="1">
      <alignment horizontal="right"/>
    </xf>
    <xf numFmtId="0" fontId="4" fillId="0" borderId="1" xfId="0" applyFont="1" applyBorder="1" applyAlignment="1">
      <alignment horizontal="center"/>
    </xf>
    <xf numFmtId="164" fontId="0" fillId="0" borderId="0" xfId="1" applyFont="1"/>
    <xf numFmtId="0" fontId="8" fillId="0" borderId="0" xfId="0" applyFont="1" applyAlignment="1">
      <alignment vertical="center"/>
    </xf>
    <xf numFmtId="0" fontId="0" fillId="0" borderId="0" xfId="0" applyAlignment="1">
      <alignment vertical="center"/>
    </xf>
    <xf numFmtId="164" fontId="0" fillId="0" borderId="0" xfId="1" applyFont="1" applyAlignment="1">
      <alignment vertical="center"/>
    </xf>
    <xf numFmtId="2" fontId="4" fillId="0" borderId="1" xfId="0" applyNumberFormat="1" applyFont="1" applyBorder="1" applyAlignment="1">
      <alignment horizontal="center"/>
    </xf>
    <xf numFmtId="0" fontId="0" fillId="0" borderId="14" xfId="0" applyBorder="1" applyAlignment="1">
      <alignment horizontal="center"/>
    </xf>
    <xf numFmtId="0" fontId="1" fillId="5" borderId="14" xfId="0" applyFont="1" applyFill="1" applyBorder="1" applyAlignment="1">
      <alignment horizontal="center"/>
    </xf>
    <xf numFmtId="0" fontId="10" fillId="0" borderId="0" xfId="0" applyFont="1" applyAlignment="1">
      <alignment vertical="center"/>
    </xf>
    <xf numFmtId="0" fontId="9" fillId="0" borderId="0" xfId="0" applyFont="1" applyAlignment="1">
      <alignment vertical="center"/>
    </xf>
    <xf numFmtId="0" fontId="11" fillId="0" borderId="15" xfId="0" applyFont="1" applyBorder="1" applyAlignment="1">
      <alignment vertical="center"/>
    </xf>
    <xf numFmtId="0" fontId="2" fillId="0" borderId="16" xfId="0" applyFont="1" applyBorder="1" applyAlignment="1">
      <alignment horizontal="center" vertical="center"/>
    </xf>
    <xf numFmtId="0" fontId="2" fillId="0" borderId="13" xfId="0" applyFont="1" applyBorder="1" applyAlignment="1">
      <alignment vertical="center"/>
    </xf>
    <xf numFmtId="0" fontId="11" fillId="0" borderId="17" xfId="0" applyFont="1" applyBorder="1" applyAlignment="1">
      <alignment vertical="center"/>
    </xf>
    <xf numFmtId="0" fontId="11" fillId="0" borderId="17" xfId="0" applyFont="1" applyBorder="1" applyAlignment="1">
      <alignment horizontal="right" vertical="center"/>
    </xf>
    <xf numFmtId="9" fontId="11" fillId="0" borderId="17" xfId="0" applyNumberFormat="1" applyFont="1" applyBorder="1" applyAlignment="1">
      <alignment horizontal="right" vertical="center"/>
    </xf>
    <xf numFmtId="10" fontId="11" fillId="0" borderId="17" xfId="0" applyNumberFormat="1" applyFont="1" applyBorder="1" applyAlignment="1">
      <alignment horizontal="right" vertical="center"/>
    </xf>
    <xf numFmtId="9" fontId="4" fillId="0" borderId="0" xfId="0" applyNumberFormat="1" applyFont="1"/>
    <xf numFmtId="2" fontId="4" fillId="0" borderId="0" xfId="0" applyNumberFormat="1" applyFont="1"/>
    <xf numFmtId="10" fontId="4" fillId="0" borderId="0" xfId="0" applyNumberFormat="1" applyFont="1"/>
    <xf numFmtId="164" fontId="0" fillId="0" borderId="0" xfId="0" applyNumberFormat="1" applyAlignment="1">
      <alignment vertical="center"/>
    </xf>
    <xf numFmtId="10" fontId="0" fillId="0" borderId="0" xfId="2" applyNumberFormat="1" applyFont="1" applyAlignment="1">
      <alignmen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2" borderId="2" xfId="0" applyFont="1" applyFill="1" applyBorder="1" applyAlignment="1">
      <alignment horizontal="center" vertical="center"/>
    </xf>
    <xf numFmtId="0" fontId="0" fillId="0" borderId="14" xfId="0"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0" xfId="0" applyFont="1" applyAlignment="1">
      <alignment horizontal="center"/>
    </xf>
    <xf numFmtId="0" fontId="5" fillId="0" borderId="19" xfId="0" applyFont="1" applyBorder="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vertical="center"/>
    </xf>
    <xf numFmtId="0" fontId="4" fillId="0" borderId="10" xfId="0" applyFont="1" applyBorder="1"/>
    <xf numFmtId="0" fontId="4" fillId="0" borderId="10" xfId="0" applyFont="1" applyBorder="1" applyAlignment="1">
      <alignment horizontal="center" vertical="center"/>
    </xf>
    <xf numFmtId="0" fontId="5" fillId="0" borderId="1" xfId="0" applyFont="1" applyBorder="1" applyAlignment="1">
      <alignment horizontal="center"/>
    </xf>
    <xf numFmtId="0" fontId="12" fillId="4" borderId="0" xfId="0" applyFont="1" applyFill="1"/>
    <xf numFmtId="0" fontId="1" fillId="5" borderId="14" xfId="0" applyFont="1" applyFill="1" applyBorder="1" applyAlignment="1">
      <alignment horizontal="center" vertical="center"/>
    </xf>
    <xf numFmtId="0" fontId="0" fillId="0" borderId="14" xfId="0" applyBorder="1" applyAlignment="1">
      <alignment horizontal="center" vertical="center" wrapText="1"/>
    </xf>
    <xf numFmtId="0" fontId="1" fillId="5" borderId="14" xfId="0" applyFont="1" applyFill="1" applyBorder="1" applyAlignment="1">
      <alignment horizontal="center" vertical="center" wrapText="1"/>
    </xf>
    <xf numFmtId="0" fontId="0" fillId="0" borderId="0" xfId="0" applyAlignment="1">
      <alignment vertical="center" wrapText="1"/>
    </xf>
    <xf numFmtId="0" fontId="0" fillId="0" borderId="14" xfId="0" applyBorder="1" applyAlignment="1">
      <alignment horizontal="justify" vertical="top" wrapText="1"/>
    </xf>
    <xf numFmtId="0" fontId="0" fillId="0" borderId="14" xfId="0" applyBorder="1" applyAlignment="1">
      <alignment horizontal="justify" vertical="center"/>
    </xf>
    <xf numFmtId="0" fontId="0" fillId="0" borderId="14" xfId="0" applyBorder="1" applyAlignment="1">
      <alignment horizontal="justify" vertical="top"/>
    </xf>
    <xf numFmtId="0" fontId="0" fillId="0" borderId="0" xfId="0" applyAlignment="1">
      <alignment horizontal="justify" vertical="center"/>
    </xf>
    <xf numFmtId="0" fontId="1" fillId="0" borderId="14" xfId="0" applyFont="1" applyBorder="1" applyAlignment="1">
      <alignment horizontal="center" vertical="center" wrapText="1"/>
    </xf>
    <xf numFmtId="0" fontId="5" fillId="2" borderId="10" xfId="0" applyFont="1" applyFill="1" applyBorder="1" applyAlignment="1">
      <alignment horizontal="center" vertical="center"/>
    </xf>
    <xf numFmtId="10" fontId="5" fillId="0" borderId="4" xfId="0" applyNumberFormat="1" applyFont="1" applyBorder="1" applyAlignment="1">
      <alignment horizontal="center" vertical="center" wrapText="1"/>
    </xf>
    <xf numFmtId="10" fontId="5" fillId="0" borderId="19" xfId="0" applyNumberFormat="1" applyFont="1" applyBorder="1" applyAlignment="1">
      <alignment horizontal="center" vertical="center" wrapText="1"/>
    </xf>
    <xf numFmtId="9" fontId="5" fillId="0" borderId="19"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5"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166" fontId="13" fillId="0" borderId="5" xfId="0" applyNumberFormat="1" applyFont="1" applyBorder="1" applyAlignment="1">
      <alignment horizontal="center" vertical="center" wrapText="1"/>
    </xf>
    <xf numFmtId="166" fontId="14" fillId="4" borderId="0" xfId="3" applyNumberFormat="1" applyFont="1" applyFill="1" applyAlignment="1">
      <alignment vertical="center"/>
    </xf>
    <xf numFmtId="166" fontId="13" fillId="0" borderId="19" xfId="3" applyNumberFormat="1" applyFont="1" applyBorder="1" applyAlignment="1">
      <alignment horizontal="center" vertical="center" wrapText="1"/>
    </xf>
    <xf numFmtId="166" fontId="13" fillId="0" borderId="5" xfId="3" applyNumberFormat="1" applyFont="1" applyBorder="1" applyAlignment="1">
      <alignment horizontal="center" vertical="center" wrapText="1"/>
    </xf>
    <xf numFmtId="166" fontId="4" fillId="0" borderId="0" xfId="0" applyNumberFormat="1" applyFont="1"/>
    <xf numFmtId="0" fontId="7" fillId="0" borderId="0" xfId="0" applyFont="1" applyAlignment="1">
      <alignment vertical="center"/>
    </xf>
    <xf numFmtId="0" fontId="4" fillId="0" borderId="0" xfId="0" applyFont="1" applyAlignment="1">
      <alignment vertical="center"/>
    </xf>
    <xf numFmtId="165" fontId="16" fillId="0" borderId="0" xfId="3" applyFont="1"/>
    <xf numFmtId="43" fontId="4" fillId="0" borderId="0" xfId="0" applyNumberFormat="1" applyFont="1"/>
    <xf numFmtId="166" fontId="0" fillId="0" borderId="0" xfId="3" applyNumberFormat="1" applyFont="1" applyAlignment="1">
      <alignment vertical="center"/>
    </xf>
    <xf numFmtId="165" fontId="4" fillId="0" borderId="0" xfId="3" applyFont="1"/>
    <xf numFmtId="166" fontId="0" fillId="0" borderId="0" xfId="0" applyNumberFormat="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20" fillId="0" borderId="27" xfId="0" applyFont="1" applyBorder="1" applyAlignment="1">
      <alignment horizontal="center" vertical="center" wrapText="1"/>
    </xf>
    <xf numFmtId="0" fontId="19" fillId="6" borderId="29"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2" fillId="0" borderId="33" xfId="0" applyFont="1" applyBorder="1" applyAlignment="1">
      <alignment horizontal="center" vertical="center" wrapText="1"/>
    </xf>
    <xf numFmtId="0" fontId="17" fillId="0" borderId="28" xfId="0" applyFont="1" applyBorder="1" applyAlignment="1">
      <alignment horizontal="center" vertical="center"/>
    </xf>
    <xf numFmtId="0" fontId="17" fillId="0" borderId="0" xfId="0" applyFont="1" applyAlignment="1">
      <alignment horizontal="center" vertical="center"/>
    </xf>
    <xf numFmtId="0" fontId="19" fillId="6" borderId="29"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1" fillId="7" borderId="33" xfId="0" applyFont="1" applyFill="1" applyBorder="1" applyAlignment="1">
      <alignment horizontal="center" vertical="center" wrapText="1"/>
    </xf>
    <xf numFmtId="0" fontId="22" fillId="0" borderId="33" xfId="0" applyFont="1" applyBorder="1" applyAlignment="1">
      <alignment horizontal="center" vertical="center" wrapText="1"/>
    </xf>
    <xf numFmtId="0" fontId="1" fillId="0" borderId="33"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6" xfId="0" applyFont="1" applyBorder="1" applyAlignment="1">
      <alignment horizontal="right" vertical="center" wrapText="1"/>
    </xf>
    <xf numFmtId="0" fontId="5" fillId="0" borderId="8" xfId="0" applyFont="1" applyBorder="1" applyAlignment="1">
      <alignment horizontal="right" vertical="center" wrapText="1"/>
    </xf>
    <xf numFmtId="0" fontId="5" fillId="3" borderId="1"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0" fillId="0" borderId="14" xfId="0" applyBorder="1" applyAlignment="1">
      <alignment horizontal="center" vertical="center"/>
    </xf>
    <xf numFmtId="0" fontId="0" fillId="0" borderId="20" xfId="0" applyBorder="1" applyAlignment="1">
      <alignment horizontal="justify" vertical="center" wrapText="1"/>
    </xf>
    <xf numFmtId="0" fontId="0" fillId="0" borderId="22" xfId="0" applyBorder="1" applyAlignment="1">
      <alignment horizontal="justify" vertical="center" wrapText="1"/>
    </xf>
    <xf numFmtId="0" fontId="0" fillId="0" borderId="21" xfId="0" applyBorder="1" applyAlignment="1">
      <alignment horizontal="justify" vertical="center" wrapText="1"/>
    </xf>
    <xf numFmtId="0" fontId="1" fillId="0" borderId="23" xfId="0" applyFont="1" applyBorder="1" applyAlignment="1">
      <alignment horizontal="justify" vertical="center"/>
    </xf>
    <xf numFmtId="0" fontId="1" fillId="0" borderId="24" xfId="0" applyFont="1" applyBorder="1" applyAlignment="1">
      <alignment horizontal="justify" vertical="center"/>
    </xf>
    <xf numFmtId="0" fontId="5" fillId="0" borderId="2" xfId="0" applyFont="1" applyBorder="1" applyAlignment="1">
      <alignment horizontal="center" vertical="center" wrapText="1"/>
    </xf>
  </cellXfs>
  <cellStyles count="4">
    <cellStyle name="Millares" xfId="3" builtinId="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tmp"/><Relationship Id="rId7" Type="http://schemas.openxmlformats.org/officeDocument/2006/relationships/image" Target="../media/image9.png"/><Relationship Id="rId2" Type="http://schemas.openxmlformats.org/officeDocument/2006/relationships/image" Target="../media/image4.tmp"/><Relationship Id="rId1" Type="http://schemas.openxmlformats.org/officeDocument/2006/relationships/image" Target="../media/image3.png"/><Relationship Id="rId6" Type="http://schemas.openxmlformats.org/officeDocument/2006/relationships/image" Target="../media/image8.tmp"/><Relationship Id="rId5" Type="http://schemas.openxmlformats.org/officeDocument/2006/relationships/image" Target="../media/image7.tmp"/><Relationship Id="rId4" Type="http://schemas.openxmlformats.org/officeDocument/2006/relationships/image" Target="../media/image6.tmp"/><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tmp"/><Relationship Id="rId2" Type="http://schemas.openxmlformats.org/officeDocument/2006/relationships/image" Target="../media/image6.tmp"/><Relationship Id="rId1" Type="http://schemas.openxmlformats.org/officeDocument/2006/relationships/image" Target="../media/image5.tmp"/></Relationships>
</file>

<file path=xl/drawings/_rels/drawing4.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5.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25400</xdr:rowOff>
    </xdr:from>
    <xdr:to>
      <xdr:col>0</xdr:col>
      <xdr:colOff>0</xdr:colOff>
      <xdr:row>14</xdr:row>
      <xdr:rowOff>101600</xdr:rowOff>
    </xdr:to>
    <xdr:pic>
      <xdr:nvPicPr>
        <xdr:cNvPr id="3" name="image1.png" descr="Resultado de imagen para essmar santa marta">
          <a:extLst>
            <a:ext uri="{FF2B5EF4-FFF2-40B4-BE49-F238E27FC236}">
              <a16:creationId xmlns:a16="http://schemas.microsoft.com/office/drawing/2014/main" id="{012A8717-17E3-E5DE-4D13-87F710960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2451100"/>
          <a:ext cx="115570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1</xdr:row>
      <xdr:rowOff>158750</xdr:rowOff>
    </xdr:from>
    <xdr:to>
      <xdr:col>0</xdr:col>
      <xdr:colOff>1930400</xdr:colOff>
      <xdr:row>3</xdr:row>
      <xdr:rowOff>311150</xdr:rowOff>
    </xdr:to>
    <xdr:pic>
      <xdr:nvPicPr>
        <xdr:cNvPr id="4" name="image1.png" descr="Resultado de imagen para essmar santa marta">
          <a:extLst>
            <a:ext uri="{FF2B5EF4-FFF2-40B4-BE49-F238E27FC236}">
              <a16:creationId xmlns:a16="http://schemas.microsoft.com/office/drawing/2014/main" id="{9C2167F4-9BF2-3661-82FB-11915CD1EB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42900"/>
          <a:ext cx="181610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19</xdr:row>
      <xdr:rowOff>0</xdr:rowOff>
    </xdr:from>
    <xdr:to>
      <xdr:col>5</xdr:col>
      <xdr:colOff>1285875</xdr:colOff>
      <xdr:row>19</xdr:row>
      <xdr:rowOff>9525</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9950" y="4114800"/>
          <a:ext cx="33242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39</xdr:row>
      <xdr:rowOff>57150</xdr:rowOff>
    </xdr:from>
    <xdr:to>
      <xdr:col>5</xdr:col>
      <xdr:colOff>467031</xdr:colOff>
      <xdr:row>40</xdr:row>
      <xdr:rowOff>276309</xdr:rowOff>
    </xdr:to>
    <xdr:pic>
      <xdr:nvPicPr>
        <xdr:cNvPr id="25" name="Imagen 24" descr="Recorte de pantalla">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62450" y="10325100"/>
          <a:ext cx="2191056" cy="600159"/>
        </a:xfrm>
        <a:prstGeom prst="rect">
          <a:avLst/>
        </a:prstGeom>
      </xdr:spPr>
    </xdr:pic>
    <xdr:clientData/>
  </xdr:twoCellAnchor>
  <xdr:twoCellAnchor editAs="oneCell">
    <xdr:from>
      <xdr:col>2</xdr:col>
      <xdr:colOff>466725</xdr:colOff>
      <xdr:row>2</xdr:row>
      <xdr:rowOff>57150</xdr:rowOff>
    </xdr:from>
    <xdr:to>
      <xdr:col>4</xdr:col>
      <xdr:colOff>162171</xdr:colOff>
      <xdr:row>3</xdr:row>
      <xdr:rowOff>228668</xdr:rowOff>
    </xdr:to>
    <xdr:pic>
      <xdr:nvPicPr>
        <xdr:cNvPr id="11" name="Imagen 10" descr="Recorte de pantalla">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76675" y="2514600"/>
          <a:ext cx="1762371" cy="485843"/>
        </a:xfrm>
        <a:prstGeom prst="rect">
          <a:avLst/>
        </a:prstGeom>
      </xdr:spPr>
    </xdr:pic>
    <xdr:clientData/>
  </xdr:twoCellAnchor>
  <xdr:twoCellAnchor editAs="oneCell">
    <xdr:from>
      <xdr:col>2</xdr:col>
      <xdr:colOff>457200</xdr:colOff>
      <xdr:row>4</xdr:row>
      <xdr:rowOff>114300</xdr:rowOff>
    </xdr:from>
    <xdr:to>
      <xdr:col>4</xdr:col>
      <xdr:colOff>305067</xdr:colOff>
      <xdr:row>5</xdr:row>
      <xdr:rowOff>219076</xdr:rowOff>
    </xdr:to>
    <xdr:pic>
      <xdr:nvPicPr>
        <xdr:cNvPr id="12" name="Imagen 11" descr="Recorte de pantalla">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3791" b="10358"/>
        <a:stretch/>
      </xdr:blipFill>
      <xdr:spPr>
        <a:xfrm>
          <a:off x="3867150" y="3200400"/>
          <a:ext cx="1914792" cy="419101"/>
        </a:xfrm>
        <a:prstGeom prst="rect">
          <a:avLst/>
        </a:prstGeom>
      </xdr:spPr>
    </xdr:pic>
    <xdr:clientData/>
  </xdr:twoCellAnchor>
  <xdr:twoCellAnchor editAs="oneCell">
    <xdr:from>
      <xdr:col>2</xdr:col>
      <xdr:colOff>342900</xdr:colOff>
      <xdr:row>6</xdr:row>
      <xdr:rowOff>47625</xdr:rowOff>
    </xdr:from>
    <xdr:to>
      <xdr:col>4</xdr:col>
      <xdr:colOff>409873</xdr:colOff>
      <xdr:row>7</xdr:row>
      <xdr:rowOff>295353</xdr:rowOff>
    </xdr:to>
    <xdr:pic>
      <xdr:nvPicPr>
        <xdr:cNvPr id="3" name="Imagen 2" descr="Recorte de pantalla">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52850" y="3762375"/>
          <a:ext cx="2133898" cy="562053"/>
        </a:xfrm>
        <a:prstGeom prst="rect">
          <a:avLst/>
        </a:prstGeom>
      </xdr:spPr>
    </xdr:pic>
    <xdr:clientData/>
  </xdr:twoCellAnchor>
  <xdr:twoCellAnchor>
    <xdr:from>
      <xdr:col>2</xdr:col>
      <xdr:colOff>0</xdr:colOff>
      <xdr:row>8</xdr:row>
      <xdr:rowOff>0</xdr:rowOff>
    </xdr:from>
    <xdr:to>
      <xdr:col>5</xdr:col>
      <xdr:colOff>1285875</xdr:colOff>
      <xdr:row>8</xdr:row>
      <xdr:rowOff>9525</xdr:rowOff>
    </xdr:to>
    <xdr:pic>
      <xdr:nvPicPr>
        <xdr:cNvPr id="18" name="Imagen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9950" y="4972050"/>
          <a:ext cx="396240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466725</xdr:colOff>
      <xdr:row>11</xdr:row>
      <xdr:rowOff>57150</xdr:rowOff>
    </xdr:from>
    <xdr:ext cx="1762371" cy="485843"/>
    <xdr:pic>
      <xdr:nvPicPr>
        <xdr:cNvPr id="20" name="Imagen 19" descr="Recorte de pantalla">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76675" y="2514600"/>
          <a:ext cx="1762371" cy="485843"/>
        </a:xfrm>
        <a:prstGeom prst="rect">
          <a:avLst/>
        </a:prstGeom>
      </xdr:spPr>
    </xdr:pic>
    <xdr:clientData/>
  </xdr:oneCellAnchor>
  <xdr:oneCellAnchor>
    <xdr:from>
      <xdr:col>2</xdr:col>
      <xdr:colOff>457200</xdr:colOff>
      <xdr:row>13</xdr:row>
      <xdr:rowOff>114300</xdr:rowOff>
    </xdr:from>
    <xdr:ext cx="1914792" cy="419101"/>
    <xdr:pic>
      <xdr:nvPicPr>
        <xdr:cNvPr id="22" name="Imagen 21" descr="Recorte de pantalla">
          <a:extLst>
            <a:ext uri="{FF2B5EF4-FFF2-40B4-BE49-F238E27FC236}">
              <a16:creationId xmlns:a16="http://schemas.microsoft.com/office/drawing/2014/main" id="{00000000-0008-0000-0200-00001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3791" b="10358"/>
        <a:stretch/>
      </xdr:blipFill>
      <xdr:spPr>
        <a:xfrm>
          <a:off x="3867150" y="3200400"/>
          <a:ext cx="1914792" cy="419101"/>
        </a:xfrm>
        <a:prstGeom prst="rect">
          <a:avLst/>
        </a:prstGeom>
      </xdr:spPr>
    </xdr:pic>
    <xdr:clientData/>
  </xdr:oneCellAnchor>
  <xdr:oneCellAnchor>
    <xdr:from>
      <xdr:col>2</xdr:col>
      <xdr:colOff>342900</xdr:colOff>
      <xdr:row>15</xdr:row>
      <xdr:rowOff>47625</xdr:rowOff>
    </xdr:from>
    <xdr:ext cx="2133898" cy="562053"/>
    <xdr:pic>
      <xdr:nvPicPr>
        <xdr:cNvPr id="33" name="Imagen 32" descr="Recorte de pantalla">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52850" y="5715000"/>
          <a:ext cx="2133898" cy="562053"/>
        </a:xfrm>
        <a:prstGeom prst="rect">
          <a:avLst/>
        </a:prstGeom>
      </xdr:spPr>
    </xdr:pic>
    <xdr:clientData/>
  </xdr:oneCellAnchor>
  <xdr:oneCellAnchor>
    <xdr:from>
      <xdr:col>3</xdr:col>
      <xdr:colOff>487680</xdr:colOff>
      <xdr:row>23</xdr:row>
      <xdr:rowOff>125730</xdr:rowOff>
    </xdr:from>
    <xdr:ext cx="1762371" cy="485843"/>
    <xdr:pic>
      <xdr:nvPicPr>
        <xdr:cNvPr id="34" name="Imagen 33" descr="Recorte de pantalla">
          <a:extLst>
            <a:ext uri="{FF2B5EF4-FFF2-40B4-BE49-F238E27FC236}">
              <a16:creationId xmlns:a16="http://schemas.microsoft.com/office/drawing/2014/main" id="{6FD545D4-6A63-44B0-B3A1-919D6E40CD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16780" y="6724650"/>
          <a:ext cx="1762371" cy="485843"/>
        </a:xfrm>
        <a:prstGeom prst="rect">
          <a:avLst/>
        </a:prstGeom>
      </xdr:spPr>
    </xdr:pic>
    <xdr:clientData/>
  </xdr:oneCellAnchor>
  <xdr:oneCellAnchor>
    <xdr:from>
      <xdr:col>2</xdr:col>
      <xdr:colOff>38100</xdr:colOff>
      <xdr:row>17</xdr:row>
      <xdr:rowOff>190500</xdr:rowOff>
    </xdr:from>
    <xdr:ext cx="2609850" cy="268136"/>
    <xdr:pic>
      <xdr:nvPicPr>
        <xdr:cNvPr id="36" name="Imagen 35" descr="Recorte de pantalla">
          <a:extLst>
            <a:ext uri="{FF2B5EF4-FFF2-40B4-BE49-F238E27FC236}">
              <a16:creationId xmlns:a16="http://schemas.microsoft.com/office/drawing/2014/main" id="{3357E2A9-92E9-457C-9784-F6A525473DA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48050" y="6486525"/>
          <a:ext cx="2609850" cy="268136"/>
        </a:xfrm>
        <a:prstGeom prst="rect">
          <a:avLst/>
        </a:prstGeom>
      </xdr:spPr>
    </xdr:pic>
    <xdr:clientData/>
  </xdr:oneCellAnchor>
  <xdr:twoCellAnchor editAs="oneCell">
    <xdr:from>
      <xdr:col>3</xdr:col>
      <xdr:colOff>68580</xdr:colOff>
      <xdr:row>25</xdr:row>
      <xdr:rowOff>83821</xdr:rowOff>
    </xdr:from>
    <xdr:to>
      <xdr:col>5</xdr:col>
      <xdr:colOff>662940</xdr:colOff>
      <xdr:row>26</xdr:row>
      <xdr:rowOff>320041</xdr:rowOff>
    </xdr:to>
    <xdr:pic>
      <xdr:nvPicPr>
        <xdr:cNvPr id="2" name="Imagen 1">
          <a:extLst>
            <a:ext uri="{FF2B5EF4-FFF2-40B4-BE49-F238E27FC236}">
              <a16:creationId xmlns:a16="http://schemas.microsoft.com/office/drawing/2014/main" id="{B6ACA195-15C8-40DD-B8B3-0D2B5843BBE5}"/>
            </a:ext>
          </a:extLst>
        </xdr:cNvPr>
        <xdr:cNvPicPr>
          <a:picLocks noChangeAspect="1"/>
        </xdr:cNvPicPr>
      </xdr:nvPicPr>
      <xdr:blipFill>
        <a:blip xmlns:r="http://schemas.openxmlformats.org/officeDocument/2006/relationships" r:embed="rId7"/>
        <a:stretch>
          <a:fillRect/>
        </a:stretch>
      </xdr:blipFill>
      <xdr:spPr>
        <a:xfrm>
          <a:off x="4297680" y="7444741"/>
          <a:ext cx="2621280" cy="678180"/>
        </a:xfrm>
        <a:prstGeom prst="rect">
          <a:avLst/>
        </a:prstGeom>
      </xdr:spPr>
    </xdr:pic>
    <xdr:clientData/>
  </xdr:twoCellAnchor>
  <xdr:oneCellAnchor>
    <xdr:from>
      <xdr:col>3</xdr:col>
      <xdr:colOff>87630</xdr:colOff>
      <xdr:row>27</xdr:row>
      <xdr:rowOff>306705</xdr:rowOff>
    </xdr:from>
    <xdr:ext cx="2609850" cy="268136"/>
    <xdr:pic>
      <xdr:nvPicPr>
        <xdr:cNvPr id="23" name="Imagen 22" descr="Recorte de pantalla">
          <a:extLst>
            <a:ext uri="{FF2B5EF4-FFF2-40B4-BE49-F238E27FC236}">
              <a16:creationId xmlns:a16="http://schemas.microsoft.com/office/drawing/2014/main" id="{4936D434-FA92-44E8-909B-6CD3AE663D0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316730" y="8551545"/>
          <a:ext cx="2609850" cy="268136"/>
        </a:xfrm>
        <a:prstGeom prst="rect">
          <a:avLst/>
        </a:prstGeom>
      </xdr:spPr>
    </xdr:pic>
    <xdr:clientData/>
  </xdr:oneCellAnchor>
  <xdr:twoCellAnchor editAs="oneCell">
    <xdr:from>
      <xdr:col>3</xdr:col>
      <xdr:colOff>22860</xdr:colOff>
      <xdr:row>32</xdr:row>
      <xdr:rowOff>60960</xdr:rowOff>
    </xdr:from>
    <xdr:to>
      <xdr:col>5</xdr:col>
      <xdr:colOff>700702</xdr:colOff>
      <xdr:row>33</xdr:row>
      <xdr:rowOff>337103</xdr:rowOff>
    </xdr:to>
    <xdr:pic>
      <xdr:nvPicPr>
        <xdr:cNvPr id="4" name="Imagen 3">
          <a:extLst>
            <a:ext uri="{FF2B5EF4-FFF2-40B4-BE49-F238E27FC236}">
              <a16:creationId xmlns:a16="http://schemas.microsoft.com/office/drawing/2014/main" id="{039E521A-DD07-4418-8DCA-D8669A3694AB}"/>
            </a:ext>
          </a:extLst>
        </xdr:cNvPr>
        <xdr:cNvPicPr>
          <a:picLocks noChangeAspect="1"/>
        </xdr:cNvPicPr>
      </xdr:nvPicPr>
      <xdr:blipFill>
        <a:blip xmlns:r="http://schemas.openxmlformats.org/officeDocument/2006/relationships" r:embed="rId8"/>
        <a:stretch>
          <a:fillRect/>
        </a:stretch>
      </xdr:blipFill>
      <xdr:spPr>
        <a:xfrm>
          <a:off x="4251960" y="10005060"/>
          <a:ext cx="2704762" cy="657143"/>
        </a:xfrm>
        <a:prstGeom prst="rect">
          <a:avLst/>
        </a:prstGeom>
      </xdr:spPr>
    </xdr:pic>
    <xdr:clientData/>
  </xdr:twoCellAnchor>
  <xdr:twoCellAnchor editAs="oneCell">
    <xdr:from>
      <xdr:col>3</xdr:col>
      <xdr:colOff>106680</xdr:colOff>
      <xdr:row>34</xdr:row>
      <xdr:rowOff>30480</xdr:rowOff>
    </xdr:from>
    <xdr:to>
      <xdr:col>5</xdr:col>
      <xdr:colOff>784522</xdr:colOff>
      <xdr:row>35</xdr:row>
      <xdr:rowOff>325670</xdr:rowOff>
    </xdr:to>
    <xdr:pic>
      <xdr:nvPicPr>
        <xdr:cNvPr id="6" name="Imagen 5">
          <a:extLst>
            <a:ext uri="{FF2B5EF4-FFF2-40B4-BE49-F238E27FC236}">
              <a16:creationId xmlns:a16="http://schemas.microsoft.com/office/drawing/2014/main" id="{49356AC7-DAE9-4DE6-BDBD-0C7552E44558}"/>
            </a:ext>
          </a:extLst>
        </xdr:cNvPr>
        <xdr:cNvPicPr>
          <a:picLocks noChangeAspect="1"/>
        </xdr:cNvPicPr>
      </xdr:nvPicPr>
      <xdr:blipFill>
        <a:blip xmlns:r="http://schemas.openxmlformats.org/officeDocument/2006/relationships" r:embed="rId9"/>
        <a:stretch>
          <a:fillRect/>
        </a:stretch>
      </xdr:blipFill>
      <xdr:spPr>
        <a:xfrm>
          <a:off x="4335780" y="10736580"/>
          <a:ext cx="2704762" cy="6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359568</xdr:colOff>
      <xdr:row>5</xdr:row>
      <xdr:rowOff>140495</xdr:rowOff>
    </xdr:from>
    <xdr:to>
      <xdr:col>4</xdr:col>
      <xdr:colOff>597939</xdr:colOff>
      <xdr:row>6</xdr:row>
      <xdr:rowOff>264389</xdr:rowOff>
    </xdr:to>
    <xdr:pic>
      <xdr:nvPicPr>
        <xdr:cNvPr id="2" name="Imagen 1" descr="Recorte de pantalla">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4756" y="1259683"/>
          <a:ext cx="1762371" cy="481081"/>
        </a:xfrm>
        <a:prstGeom prst="rect">
          <a:avLst/>
        </a:prstGeom>
      </xdr:spPr>
    </xdr:pic>
    <xdr:clientData/>
  </xdr:twoCellAnchor>
  <xdr:twoCellAnchor editAs="oneCell">
    <xdr:from>
      <xdr:col>2</xdr:col>
      <xdr:colOff>350044</xdr:colOff>
      <xdr:row>7</xdr:row>
      <xdr:rowOff>114300</xdr:rowOff>
    </xdr:from>
    <xdr:to>
      <xdr:col>4</xdr:col>
      <xdr:colOff>740836</xdr:colOff>
      <xdr:row>8</xdr:row>
      <xdr:rowOff>180977</xdr:rowOff>
    </xdr:to>
    <xdr:pic>
      <xdr:nvPicPr>
        <xdr:cNvPr id="3" name="Imagen 2" descr="Recorte de pantalla">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791" b="10358"/>
        <a:stretch/>
      </xdr:blipFill>
      <xdr:spPr>
        <a:xfrm>
          <a:off x="3755232" y="1947863"/>
          <a:ext cx="1914792" cy="423864"/>
        </a:xfrm>
        <a:prstGeom prst="rect">
          <a:avLst/>
        </a:prstGeom>
      </xdr:spPr>
    </xdr:pic>
    <xdr:clientData/>
  </xdr:twoCellAnchor>
  <xdr:twoCellAnchor editAs="oneCell">
    <xdr:from>
      <xdr:col>2</xdr:col>
      <xdr:colOff>211931</xdr:colOff>
      <xdr:row>9</xdr:row>
      <xdr:rowOff>47625</xdr:rowOff>
    </xdr:from>
    <xdr:to>
      <xdr:col>4</xdr:col>
      <xdr:colOff>821829</xdr:colOff>
      <xdr:row>10</xdr:row>
      <xdr:rowOff>247729</xdr:rowOff>
    </xdr:to>
    <xdr:pic>
      <xdr:nvPicPr>
        <xdr:cNvPr id="4" name="Imagen 3" descr="Recorte de pantalla">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17119" y="2595563"/>
          <a:ext cx="2133898" cy="557291"/>
        </a:xfrm>
        <a:prstGeom prst="rect">
          <a:avLst/>
        </a:prstGeom>
      </xdr:spPr>
    </xdr:pic>
    <xdr:clientData/>
  </xdr:twoCellAnchor>
  <xdr:oneCellAnchor>
    <xdr:from>
      <xdr:col>2</xdr:col>
      <xdr:colOff>359568</xdr:colOff>
      <xdr:row>18</xdr:row>
      <xdr:rowOff>140495</xdr:rowOff>
    </xdr:from>
    <xdr:ext cx="1762371" cy="481081"/>
    <xdr:pic>
      <xdr:nvPicPr>
        <xdr:cNvPr id="5" name="Imagen 4" descr="Recorte de pantalla">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4756" y="1259683"/>
          <a:ext cx="1762371" cy="481081"/>
        </a:xfrm>
        <a:prstGeom prst="rect">
          <a:avLst/>
        </a:prstGeom>
      </xdr:spPr>
    </xdr:pic>
    <xdr:clientData/>
  </xdr:oneCellAnchor>
  <xdr:oneCellAnchor>
    <xdr:from>
      <xdr:col>2</xdr:col>
      <xdr:colOff>350044</xdr:colOff>
      <xdr:row>20</xdr:row>
      <xdr:rowOff>114300</xdr:rowOff>
    </xdr:from>
    <xdr:ext cx="1914792" cy="423864"/>
    <xdr:pic>
      <xdr:nvPicPr>
        <xdr:cNvPr id="6" name="Imagen 5" descr="Recorte de pantalla">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791" b="10358"/>
        <a:stretch/>
      </xdr:blipFill>
      <xdr:spPr>
        <a:xfrm>
          <a:off x="3755232" y="1947863"/>
          <a:ext cx="1914792" cy="423864"/>
        </a:xfrm>
        <a:prstGeom prst="rect">
          <a:avLst/>
        </a:prstGeom>
      </xdr:spPr>
    </xdr:pic>
    <xdr:clientData/>
  </xdr:oneCellAnchor>
  <xdr:oneCellAnchor>
    <xdr:from>
      <xdr:col>2</xdr:col>
      <xdr:colOff>211931</xdr:colOff>
      <xdr:row>22</xdr:row>
      <xdr:rowOff>47625</xdr:rowOff>
    </xdr:from>
    <xdr:ext cx="2133898" cy="557291"/>
    <xdr:pic>
      <xdr:nvPicPr>
        <xdr:cNvPr id="7" name="Imagen 6" descr="Recorte de pantalla">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17119" y="2595563"/>
          <a:ext cx="2133898" cy="5572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33866</xdr:colOff>
      <xdr:row>35</xdr:row>
      <xdr:rowOff>16935</xdr:rowOff>
    </xdr:from>
    <xdr:to>
      <xdr:col>12</xdr:col>
      <xdr:colOff>383821</xdr:colOff>
      <xdr:row>56</xdr:row>
      <xdr:rowOff>206800</xdr:rowOff>
    </xdr:to>
    <xdr:pic>
      <xdr:nvPicPr>
        <xdr:cNvPr id="18" name="Imagen 17">
          <a:extLst>
            <a:ext uri="{FF2B5EF4-FFF2-40B4-BE49-F238E27FC236}">
              <a16:creationId xmlns:a16="http://schemas.microsoft.com/office/drawing/2014/main" id="{FC094FA8-7450-430B-91D3-D1D348EBB9B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0599" y="6841068"/>
          <a:ext cx="5621867" cy="5549265"/>
        </a:xfrm>
        <a:prstGeom prst="rect">
          <a:avLst/>
        </a:prstGeom>
        <a:noFill/>
        <a:ln>
          <a:noFill/>
        </a:ln>
      </xdr:spPr>
    </xdr:pic>
    <xdr:clientData/>
  </xdr:twoCellAnchor>
  <xdr:twoCellAnchor editAs="oneCell">
    <xdr:from>
      <xdr:col>6</xdr:col>
      <xdr:colOff>42333</xdr:colOff>
      <xdr:row>22</xdr:row>
      <xdr:rowOff>33866</xdr:rowOff>
    </xdr:from>
    <xdr:to>
      <xdr:col>12</xdr:col>
      <xdr:colOff>358421</xdr:colOff>
      <xdr:row>34</xdr:row>
      <xdr:rowOff>227753</xdr:rowOff>
    </xdr:to>
    <xdr:pic>
      <xdr:nvPicPr>
        <xdr:cNvPr id="19" name="Imagen 18">
          <a:extLst>
            <a:ext uri="{FF2B5EF4-FFF2-40B4-BE49-F238E27FC236}">
              <a16:creationId xmlns:a16="http://schemas.microsoft.com/office/drawing/2014/main" id="{EFAA6456-BA1E-4113-8EEA-A21C3DD4C77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9066" y="3437466"/>
          <a:ext cx="5588000" cy="33604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163069</xdr:colOff>
      <xdr:row>2</xdr:row>
      <xdr:rowOff>92462</xdr:rowOff>
    </xdr:from>
    <xdr:to>
      <xdr:col>2</xdr:col>
      <xdr:colOff>4826376</xdr:colOff>
      <xdr:row>2</xdr:row>
      <xdr:rowOff>1433770</xdr:rowOff>
    </xdr:to>
    <xdr:pic>
      <xdr:nvPicPr>
        <xdr:cNvPr id="2" name="Imagen 1">
          <a:extLst>
            <a:ext uri="{FF2B5EF4-FFF2-40B4-BE49-F238E27FC236}">
              <a16:creationId xmlns:a16="http://schemas.microsoft.com/office/drawing/2014/main" id="{C0F35952-B51E-4C34-9E88-79BE9CE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7469" y="452680"/>
          <a:ext cx="4663307" cy="1341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195946</xdr:colOff>
      <xdr:row>3</xdr:row>
      <xdr:rowOff>116659</xdr:rowOff>
    </xdr:from>
    <xdr:to>
      <xdr:col>2</xdr:col>
      <xdr:colOff>4848608</xdr:colOff>
      <xdr:row>3</xdr:row>
      <xdr:rowOff>1845855</xdr:rowOff>
    </xdr:to>
    <xdr:pic>
      <xdr:nvPicPr>
        <xdr:cNvPr id="3" name="Imagen 2">
          <a:extLst>
            <a:ext uri="{FF2B5EF4-FFF2-40B4-BE49-F238E27FC236}">
              <a16:creationId xmlns:a16="http://schemas.microsoft.com/office/drawing/2014/main" id="{F741D6EA-BAF5-4C42-A4B5-55AAC9F57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0346" y="2233326"/>
          <a:ext cx="4652662" cy="1729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165708</xdr:colOff>
      <xdr:row>4</xdr:row>
      <xdr:rowOff>457883</xdr:rowOff>
    </xdr:from>
    <xdr:to>
      <xdr:col>2</xdr:col>
      <xdr:colOff>4902202</xdr:colOff>
      <xdr:row>4</xdr:row>
      <xdr:rowOff>3354735</xdr:rowOff>
    </xdr:to>
    <xdr:pic>
      <xdr:nvPicPr>
        <xdr:cNvPr id="5" name="Imagen 4">
          <a:extLst>
            <a:ext uri="{FF2B5EF4-FFF2-40B4-BE49-F238E27FC236}">
              <a16:creationId xmlns:a16="http://schemas.microsoft.com/office/drawing/2014/main" id="{48883C27-1DD8-4A75-9382-DD5AF059B4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0108" y="4496483"/>
          <a:ext cx="4736494" cy="2896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145091</xdr:colOff>
      <xdr:row>5</xdr:row>
      <xdr:rowOff>398642</xdr:rowOff>
    </xdr:from>
    <xdr:to>
      <xdr:col>2</xdr:col>
      <xdr:colOff>4948058</xdr:colOff>
      <xdr:row>5</xdr:row>
      <xdr:rowOff>5155200</xdr:rowOff>
    </xdr:to>
    <xdr:pic>
      <xdr:nvPicPr>
        <xdr:cNvPr id="7" name="Imagen 6">
          <a:extLst>
            <a:ext uri="{FF2B5EF4-FFF2-40B4-BE49-F238E27FC236}">
              <a16:creationId xmlns:a16="http://schemas.microsoft.com/office/drawing/2014/main" id="{72B7E52C-D816-4332-AD93-F5F67A726DA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9491" y="7883175"/>
          <a:ext cx="4802967" cy="4756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showGridLines="0" tabSelected="1" workbookViewId="0">
      <selection activeCell="H4" sqref="H4"/>
    </sheetView>
  </sheetViews>
  <sheetFormatPr baseColWidth="10" defaultColWidth="11.453125" defaultRowHeight="14.5" x14ac:dyDescent="0.35"/>
  <cols>
    <col min="1" max="1" width="28.6328125" style="1" customWidth="1"/>
    <col min="2" max="2" width="18.36328125" style="1" customWidth="1"/>
    <col min="3" max="3" width="24.54296875" style="1" customWidth="1"/>
    <col min="4" max="4" width="11.54296875" style="1" customWidth="1"/>
    <col min="5" max="16384" width="11.453125" style="1"/>
  </cols>
  <sheetData>
    <row r="1" spans="1:5" x14ac:dyDescent="0.35">
      <c r="A1" s="74"/>
      <c r="B1" s="74"/>
      <c r="C1" s="74"/>
      <c r="D1" s="74"/>
    </row>
    <row r="2" spans="1:5" x14ac:dyDescent="0.35">
      <c r="A2" s="90"/>
      <c r="B2" s="88" t="s">
        <v>158</v>
      </c>
      <c r="C2" s="89" t="s">
        <v>159</v>
      </c>
      <c r="D2" s="88" t="s">
        <v>0</v>
      </c>
      <c r="E2" s="89" t="s">
        <v>162</v>
      </c>
    </row>
    <row r="3" spans="1:5" x14ac:dyDescent="0.35">
      <c r="A3" s="90"/>
      <c r="B3" s="88"/>
      <c r="C3" s="89"/>
      <c r="D3" s="88"/>
      <c r="E3" s="89"/>
    </row>
    <row r="4" spans="1:5" ht="28.5" customHeight="1" x14ac:dyDescent="0.35">
      <c r="A4" s="90"/>
      <c r="B4" s="80" t="s">
        <v>160</v>
      </c>
      <c r="C4" s="81" t="s">
        <v>161</v>
      </c>
      <c r="D4" s="80" t="s">
        <v>1</v>
      </c>
      <c r="E4" s="81">
        <v>1</v>
      </c>
    </row>
    <row r="5" spans="1:5" x14ac:dyDescent="0.35">
      <c r="A5" s="82" t="s">
        <v>152</v>
      </c>
      <c r="B5" s="83"/>
      <c r="C5" s="83"/>
      <c r="D5" s="83"/>
      <c r="E5" s="83"/>
    </row>
    <row r="6" spans="1:5" ht="15" thickBot="1" x14ac:dyDescent="0.4">
      <c r="A6" s="82"/>
      <c r="B6" s="83"/>
      <c r="C6" s="83"/>
      <c r="D6" s="83"/>
      <c r="E6" s="83"/>
    </row>
    <row r="7" spans="1:5" ht="45.75" customHeight="1" thickBot="1" x14ac:dyDescent="0.4">
      <c r="A7" s="76" t="s">
        <v>153</v>
      </c>
      <c r="B7" s="77" t="s">
        <v>154</v>
      </c>
      <c r="C7" s="79" t="s">
        <v>155</v>
      </c>
      <c r="D7" s="84" t="s">
        <v>3</v>
      </c>
      <c r="E7" s="85"/>
    </row>
    <row r="8" spans="1:5" x14ac:dyDescent="0.35">
      <c r="A8" s="78" t="s">
        <v>156</v>
      </c>
      <c r="B8" s="78" t="s">
        <v>157</v>
      </c>
      <c r="C8" s="78" t="s">
        <v>157</v>
      </c>
      <c r="D8" s="86" t="s">
        <v>157</v>
      </c>
      <c r="E8" s="87"/>
    </row>
    <row r="9" spans="1:5" x14ac:dyDescent="0.35">
      <c r="A9" s="75"/>
      <c r="B9" s="75"/>
      <c r="C9" s="75"/>
      <c r="D9" s="75"/>
    </row>
    <row r="10" spans="1:5" x14ac:dyDescent="0.35">
      <c r="A10" s="75"/>
      <c r="B10" s="75"/>
      <c r="C10" s="75"/>
      <c r="D10" s="75"/>
    </row>
    <row r="11" spans="1:5" x14ac:dyDescent="0.35">
      <c r="A11" s="75"/>
      <c r="B11" s="75"/>
      <c r="C11" s="75"/>
      <c r="D11" s="75"/>
    </row>
  </sheetData>
  <mergeCells count="8">
    <mergeCell ref="A5:E6"/>
    <mergeCell ref="D7:E7"/>
    <mergeCell ref="D8:E8"/>
    <mergeCell ref="B2:B3"/>
    <mergeCell ref="C2:C3"/>
    <mergeCell ref="D2:D3"/>
    <mergeCell ref="E2:E3"/>
    <mergeCell ref="A2:A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showGridLines="0" topLeftCell="A4" workbookViewId="0">
      <selection activeCell="E9" sqref="E9"/>
    </sheetView>
  </sheetViews>
  <sheetFormatPr baseColWidth="10" defaultRowHeight="14.5" x14ac:dyDescent="0.35"/>
  <cols>
    <col min="1" max="2" width="18.90625" customWidth="1"/>
    <col min="5" max="5" width="22.90625" bestFit="1" customWidth="1"/>
  </cols>
  <sheetData>
    <row r="1" spans="1:2" ht="36" customHeight="1" x14ac:dyDescent="0.35">
      <c r="A1" s="3" t="s">
        <v>31</v>
      </c>
      <c r="B1" s="4" t="s">
        <v>32</v>
      </c>
    </row>
    <row r="2" spans="1:2" ht="15.5" x14ac:dyDescent="0.35">
      <c r="A2" s="9">
        <v>0.793319</v>
      </c>
      <c r="B2" s="9">
        <v>0.79</v>
      </c>
    </row>
    <row r="3" spans="1:2" ht="15.5" x14ac:dyDescent="0.35">
      <c r="A3" s="9">
        <v>0.79525599999999996</v>
      </c>
      <c r="B3" s="14">
        <v>0.8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4"/>
  <sheetViews>
    <sheetView showGridLines="0" workbookViewId="0">
      <selection activeCell="H5" sqref="H5"/>
    </sheetView>
  </sheetViews>
  <sheetFormatPr baseColWidth="10" defaultColWidth="11.453125" defaultRowHeight="15.5" x14ac:dyDescent="0.35"/>
  <cols>
    <col min="1" max="1" width="20.453125" style="2" customWidth="1"/>
    <col min="2" max="2" width="30.6328125" style="2" customWidth="1"/>
    <col min="3" max="3" width="10.54296875" style="8" customWidth="1"/>
    <col min="4" max="4" width="20.453125" style="2" customWidth="1"/>
    <col min="5" max="5" width="9.08984375" style="2" customWidth="1"/>
    <col min="6" max="6" width="19.6328125" style="2" customWidth="1"/>
    <col min="7" max="7" width="9" style="2" customWidth="1"/>
    <col min="8" max="8" width="23.6328125" style="2" customWidth="1"/>
    <col min="9" max="16384" width="11.453125" style="2"/>
  </cols>
  <sheetData>
    <row r="1" spans="1:10" x14ac:dyDescent="0.35">
      <c r="A1" s="5" t="s">
        <v>75</v>
      </c>
    </row>
    <row r="2" spans="1:10" ht="24.9" customHeight="1" x14ac:dyDescent="0.35">
      <c r="A2" s="3" t="s">
        <v>2</v>
      </c>
      <c r="B2" s="3" t="s">
        <v>3</v>
      </c>
      <c r="C2" s="101" t="s">
        <v>4</v>
      </c>
      <c r="D2" s="102"/>
      <c r="E2" s="103"/>
      <c r="F2" s="4" t="s">
        <v>5</v>
      </c>
    </row>
    <row r="3" spans="1:10" ht="24.9" customHeight="1" x14ac:dyDescent="0.35">
      <c r="A3" s="91" t="s">
        <v>6</v>
      </c>
      <c r="B3" s="91" t="s">
        <v>7</v>
      </c>
      <c r="C3" s="94"/>
      <c r="D3" s="95"/>
      <c r="E3" s="96"/>
      <c r="F3" s="100" t="s">
        <v>164</v>
      </c>
    </row>
    <row r="4" spans="1:10" ht="24.9" customHeight="1" x14ac:dyDescent="0.35">
      <c r="A4" s="91"/>
      <c r="B4" s="91"/>
      <c r="C4" s="97"/>
      <c r="D4" s="98"/>
      <c r="E4" s="99"/>
      <c r="F4" s="100"/>
      <c r="I4" s="27"/>
      <c r="J4" s="27"/>
    </row>
    <row r="5" spans="1:10" ht="24.9" customHeight="1" x14ac:dyDescent="0.35">
      <c r="A5" s="91" t="s">
        <v>8</v>
      </c>
      <c r="B5" s="91" t="s">
        <v>9</v>
      </c>
      <c r="C5" s="104"/>
      <c r="D5" s="6"/>
      <c r="E5" s="92"/>
      <c r="F5" s="100" t="s">
        <v>17</v>
      </c>
      <c r="H5" s="26"/>
      <c r="I5" s="27"/>
      <c r="J5" s="27"/>
    </row>
    <row r="6" spans="1:10" ht="24.9" customHeight="1" x14ac:dyDescent="0.35">
      <c r="A6" s="91"/>
      <c r="B6" s="91"/>
      <c r="C6" s="105"/>
      <c r="D6" s="7"/>
      <c r="E6" s="93"/>
      <c r="F6" s="100"/>
      <c r="H6" s="26"/>
      <c r="I6" s="28"/>
    </row>
    <row r="7" spans="1:10" ht="24.9" customHeight="1" x14ac:dyDescent="0.35">
      <c r="A7" s="91" t="s">
        <v>12</v>
      </c>
      <c r="B7" s="91" t="s">
        <v>11</v>
      </c>
      <c r="C7" s="94"/>
      <c r="D7" s="95"/>
      <c r="E7" s="96"/>
      <c r="F7" s="100" t="s">
        <v>76</v>
      </c>
      <c r="H7" s="72"/>
    </row>
    <row r="8" spans="1:10" ht="24.9" customHeight="1" x14ac:dyDescent="0.35">
      <c r="A8" s="91"/>
      <c r="B8" s="91"/>
      <c r="C8" s="97"/>
      <c r="D8" s="98"/>
      <c r="E8" s="99"/>
      <c r="F8" s="100"/>
      <c r="H8" s="70"/>
    </row>
    <row r="10" spans="1:10" x14ac:dyDescent="0.35">
      <c r="A10" s="5" t="s">
        <v>149</v>
      </c>
    </row>
    <row r="11" spans="1:10" ht="24.9" customHeight="1" x14ac:dyDescent="0.35">
      <c r="A11" s="3" t="s">
        <v>2</v>
      </c>
      <c r="B11" s="3" t="s">
        <v>3</v>
      </c>
      <c r="C11" s="101" t="s">
        <v>4</v>
      </c>
      <c r="D11" s="102"/>
      <c r="E11" s="103"/>
      <c r="F11" s="4" t="s">
        <v>5</v>
      </c>
      <c r="G11" s="2" t="s">
        <v>64</v>
      </c>
    </row>
    <row r="12" spans="1:10" ht="24.9" customHeight="1" x14ac:dyDescent="0.35">
      <c r="A12" s="91" t="s">
        <v>6</v>
      </c>
      <c r="B12" s="91" t="s">
        <v>7</v>
      </c>
      <c r="C12" s="94"/>
      <c r="D12" s="95"/>
      <c r="E12" s="96"/>
      <c r="F12" s="100" t="s">
        <v>164</v>
      </c>
      <c r="G12" s="2" t="s">
        <v>65</v>
      </c>
    </row>
    <row r="13" spans="1:10" ht="24.9" customHeight="1" x14ac:dyDescent="0.35">
      <c r="A13" s="91"/>
      <c r="B13" s="91"/>
      <c r="C13" s="97"/>
      <c r="D13" s="98"/>
      <c r="E13" s="99"/>
      <c r="F13" s="100"/>
      <c r="G13" s="2">
        <v>30</v>
      </c>
    </row>
    <row r="14" spans="1:10" ht="24.9" customHeight="1" x14ac:dyDescent="0.35">
      <c r="A14" s="91" t="s">
        <v>8</v>
      </c>
      <c r="B14" s="91" t="s">
        <v>9</v>
      </c>
      <c r="C14" s="104"/>
      <c r="D14" s="6"/>
      <c r="E14" s="92"/>
      <c r="F14" s="100" t="s">
        <v>17</v>
      </c>
    </row>
    <row r="15" spans="1:10" ht="24.9" customHeight="1" x14ac:dyDescent="0.35">
      <c r="A15" s="91"/>
      <c r="B15" s="91"/>
      <c r="C15" s="105"/>
      <c r="D15" s="7"/>
      <c r="E15" s="93"/>
      <c r="F15" s="100"/>
      <c r="G15" s="2">
        <v>30</v>
      </c>
    </row>
    <row r="16" spans="1:10" ht="24.9" customHeight="1" x14ac:dyDescent="0.35">
      <c r="A16" s="91" t="s">
        <v>12</v>
      </c>
      <c r="B16" s="91" t="s">
        <v>11</v>
      </c>
      <c r="C16" s="94"/>
      <c r="D16" s="95"/>
      <c r="E16" s="96"/>
      <c r="F16" s="100" t="s">
        <v>78</v>
      </c>
    </row>
    <row r="17" spans="1:7" ht="24.9" customHeight="1" x14ac:dyDescent="0.35">
      <c r="A17" s="91"/>
      <c r="B17" s="91"/>
      <c r="C17" s="97"/>
      <c r="D17" s="98"/>
      <c r="E17" s="99"/>
      <c r="F17" s="100"/>
      <c r="G17" s="2">
        <v>30</v>
      </c>
    </row>
    <row r="18" spans="1:7" ht="24.9" customHeight="1" x14ac:dyDescent="0.35">
      <c r="A18" s="91" t="s">
        <v>26</v>
      </c>
      <c r="B18" s="91" t="s">
        <v>20</v>
      </c>
      <c r="C18" s="94"/>
      <c r="D18" s="95"/>
      <c r="E18" s="96"/>
      <c r="F18" s="100" t="s">
        <v>79</v>
      </c>
    </row>
    <row r="19" spans="1:7" ht="24.9" customHeight="1" x14ac:dyDescent="0.35">
      <c r="A19" s="91"/>
      <c r="B19" s="91"/>
      <c r="C19" s="97"/>
      <c r="D19" s="98"/>
      <c r="E19" s="99"/>
      <c r="F19" s="100"/>
      <c r="G19" s="2">
        <v>10</v>
      </c>
    </row>
    <row r="21" spans="1:7" x14ac:dyDescent="0.35">
      <c r="A21" s="5" t="s">
        <v>80</v>
      </c>
    </row>
    <row r="22" spans="1:7" ht="24.9" customHeight="1" x14ac:dyDescent="0.35">
      <c r="A22" s="106" t="s">
        <v>18</v>
      </c>
      <c r="B22" s="106"/>
      <c r="C22" s="106"/>
      <c r="D22" s="106"/>
      <c r="E22" s="106"/>
      <c r="F22" s="106"/>
    </row>
    <row r="23" spans="1:7" ht="24.9" customHeight="1" x14ac:dyDescent="0.35">
      <c r="A23" s="3" t="s">
        <v>2</v>
      </c>
      <c r="B23" s="3" t="s">
        <v>3</v>
      </c>
      <c r="C23" s="101" t="s">
        <v>4</v>
      </c>
      <c r="D23" s="102"/>
      <c r="E23" s="103"/>
      <c r="F23" s="4" t="s">
        <v>5</v>
      </c>
    </row>
    <row r="24" spans="1:7" ht="30" customHeight="1" x14ac:dyDescent="0.35">
      <c r="A24" s="91" t="s">
        <v>6</v>
      </c>
      <c r="B24" s="91" t="s">
        <v>7</v>
      </c>
      <c r="C24" s="94"/>
      <c r="D24" s="95"/>
      <c r="E24" s="95"/>
      <c r="F24" s="96"/>
    </row>
    <row r="25" spans="1:7" ht="30" customHeight="1" x14ac:dyDescent="0.35">
      <c r="A25" s="91"/>
      <c r="B25" s="91"/>
      <c r="C25" s="97"/>
      <c r="D25" s="98"/>
      <c r="E25" s="98"/>
      <c r="F25" s="99"/>
      <c r="G25" s="2">
        <v>30</v>
      </c>
    </row>
    <row r="26" spans="1:7" ht="35.15" customHeight="1" x14ac:dyDescent="0.35">
      <c r="A26" s="91" t="s">
        <v>25</v>
      </c>
      <c r="B26" s="91" t="s">
        <v>19</v>
      </c>
      <c r="C26" s="94"/>
      <c r="D26" s="95"/>
      <c r="E26" s="95"/>
      <c r="F26" s="96"/>
    </row>
    <row r="27" spans="1:7" ht="35.15" customHeight="1" x14ac:dyDescent="0.35">
      <c r="A27" s="91"/>
      <c r="B27" s="91"/>
      <c r="C27" s="97"/>
      <c r="D27" s="98"/>
      <c r="E27" s="98"/>
      <c r="F27" s="99"/>
      <c r="G27" s="2">
        <v>20</v>
      </c>
    </row>
    <row r="28" spans="1:7" ht="35.15" customHeight="1" x14ac:dyDescent="0.35">
      <c r="A28" s="91" t="s">
        <v>26</v>
      </c>
      <c r="B28" s="91" t="s">
        <v>20</v>
      </c>
      <c r="C28" s="94"/>
      <c r="D28" s="95"/>
      <c r="E28" s="95"/>
      <c r="F28" s="96"/>
    </row>
    <row r="29" spans="1:7" ht="35.15" customHeight="1" x14ac:dyDescent="0.35">
      <c r="A29" s="91"/>
      <c r="B29" s="91"/>
      <c r="C29" s="97"/>
      <c r="D29" s="98"/>
      <c r="E29" s="98"/>
      <c r="F29" s="99"/>
      <c r="G29" s="2">
        <v>10</v>
      </c>
    </row>
    <row r="31" spans="1:7" ht="24.9" customHeight="1" x14ac:dyDescent="0.35">
      <c r="A31" s="106" t="s">
        <v>21</v>
      </c>
      <c r="B31" s="106"/>
      <c r="C31" s="106"/>
      <c r="D31" s="106"/>
      <c r="E31" s="106"/>
      <c r="F31" s="106"/>
    </row>
    <row r="32" spans="1:7" ht="24.9" customHeight="1" x14ac:dyDescent="0.35">
      <c r="A32" s="3" t="s">
        <v>2</v>
      </c>
      <c r="B32" s="3" t="s">
        <v>3</v>
      </c>
      <c r="C32" s="101" t="s">
        <v>4</v>
      </c>
      <c r="D32" s="102"/>
      <c r="E32" s="102"/>
      <c r="F32" s="103"/>
    </row>
    <row r="33" spans="1:8" ht="30" customHeight="1" x14ac:dyDescent="0.35">
      <c r="A33" s="91" t="s">
        <v>27</v>
      </c>
      <c r="B33" s="91" t="s">
        <v>22</v>
      </c>
      <c r="C33" s="94"/>
      <c r="D33" s="95"/>
      <c r="E33" s="95"/>
      <c r="F33" s="96"/>
    </row>
    <row r="34" spans="1:8" ht="30" customHeight="1" x14ac:dyDescent="0.35">
      <c r="A34" s="91"/>
      <c r="B34" s="91"/>
      <c r="C34" s="97"/>
      <c r="D34" s="98"/>
      <c r="E34" s="98"/>
      <c r="F34" s="99"/>
      <c r="G34" s="2">
        <v>10</v>
      </c>
    </row>
    <row r="35" spans="1:8" ht="30" customHeight="1" x14ac:dyDescent="0.35">
      <c r="A35" s="91" t="s">
        <v>28</v>
      </c>
      <c r="B35" s="91" t="s">
        <v>29</v>
      </c>
      <c r="C35" s="94"/>
      <c r="D35" s="95"/>
      <c r="E35" s="95"/>
      <c r="F35" s="96"/>
    </row>
    <row r="36" spans="1:8" ht="30" customHeight="1" x14ac:dyDescent="0.35">
      <c r="A36" s="91"/>
      <c r="B36" s="91"/>
      <c r="C36" s="97"/>
      <c r="D36" s="98"/>
      <c r="E36" s="98"/>
      <c r="F36" s="99"/>
      <c r="G36" s="2">
        <v>10</v>
      </c>
    </row>
    <row r="38" spans="1:8" ht="24.9" customHeight="1" x14ac:dyDescent="0.35">
      <c r="A38" s="106" t="s">
        <v>23</v>
      </c>
      <c r="B38" s="106"/>
      <c r="C38" s="106"/>
      <c r="D38" s="106"/>
      <c r="E38" s="106"/>
      <c r="F38" s="106"/>
    </row>
    <row r="39" spans="1:8" ht="24.9" customHeight="1" x14ac:dyDescent="0.35">
      <c r="A39" s="3" t="s">
        <v>2</v>
      </c>
      <c r="B39" s="3" t="s">
        <v>3</v>
      </c>
      <c r="C39" s="101" t="s">
        <v>4</v>
      </c>
      <c r="D39" s="102"/>
      <c r="E39" s="102"/>
      <c r="F39" s="103"/>
    </row>
    <row r="40" spans="1:8" ht="30" customHeight="1" x14ac:dyDescent="0.35">
      <c r="A40" s="91" t="s">
        <v>30</v>
      </c>
      <c r="B40" s="91" t="s">
        <v>24</v>
      </c>
      <c r="C40" s="94"/>
      <c r="D40" s="95"/>
      <c r="E40" s="95"/>
      <c r="F40" s="96"/>
    </row>
    <row r="41" spans="1:8" ht="30" customHeight="1" x14ac:dyDescent="0.35">
      <c r="A41" s="91"/>
      <c r="B41" s="91"/>
      <c r="C41" s="97"/>
      <c r="D41" s="98"/>
      <c r="E41" s="98"/>
      <c r="F41" s="99"/>
      <c r="G41" s="2">
        <v>20</v>
      </c>
    </row>
    <row r="43" spans="1:8" x14ac:dyDescent="0.35">
      <c r="C43" s="2"/>
    </row>
    <row r="44" spans="1:8" x14ac:dyDescent="0.35">
      <c r="C44" s="2"/>
    </row>
    <row r="45" spans="1:8" ht="24.9" customHeight="1" x14ac:dyDescent="0.35">
      <c r="C45" s="2"/>
    </row>
    <row r="46" spans="1:8" ht="24.9" customHeight="1" x14ac:dyDescent="0.35">
      <c r="C46" s="2">
        <v>1000</v>
      </c>
      <c r="D46" s="2">
        <v>1500</v>
      </c>
      <c r="G46" s="2">
        <v>2020</v>
      </c>
      <c r="H46" s="2">
        <v>2019</v>
      </c>
    </row>
    <row r="47" spans="1:8" ht="30" customHeight="1" x14ac:dyDescent="0.35">
      <c r="C47" s="2"/>
      <c r="F47" s="2" t="s">
        <v>150</v>
      </c>
      <c r="G47" s="2">
        <v>2000</v>
      </c>
      <c r="H47" s="2">
        <v>2500</v>
      </c>
    </row>
    <row r="48" spans="1:8" ht="30" customHeight="1" x14ac:dyDescent="0.35">
      <c r="C48" s="2"/>
      <c r="F48" s="2" t="s">
        <v>151</v>
      </c>
      <c r="G48" s="2">
        <v>200</v>
      </c>
      <c r="H48" s="2">
        <v>0</v>
      </c>
    </row>
    <row r="49" spans="3:8" ht="35.15" customHeight="1" x14ac:dyDescent="0.35">
      <c r="C49" s="2"/>
      <c r="G49" s="2">
        <f>SUM(G47:G48)</f>
        <v>2200</v>
      </c>
      <c r="H49" s="2">
        <f>SUM(H47:H48)</f>
        <v>2500</v>
      </c>
    </row>
    <row r="50" spans="3:8" ht="35.15" customHeight="1" x14ac:dyDescent="0.35">
      <c r="C50" s="2"/>
    </row>
    <row r="51" spans="3:8" ht="35.15" customHeight="1" x14ac:dyDescent="0.35">
      <c r="C51" s="2"/>
    </row>
    <row r="52" spans="3:8" ht="35.15" customHeight="1" x14ac:dyDescent="0.35">
      <c r="C52" s="2"/>
    </row>
    <row r="53" spans="3:8" x14ac:dyDescent="0.35">
      <c r="C53" s="2"/>
    </row>
    <row r="54" spans="3:8" ht="24.9" customHeight="1" x14ac:dyDescent="0.35">
      <c r="C54" s="2"/>
    </row>
    <row r="55" spans="3:8" ht="24.9" customHeight="1" x14ac:dyDescent="0.35">
      <c r="C55" s="2"/>
    </row>
    <row r="56" spans="3:8" ht="35.15" customHeight="1" x14ac:dyDescent="0.35">
      <c r="C56" s="2"/>
    </row>
    <row r="57" spans="3:8" ht="35.15" customHeight="1" x14ac:dyDescent="0.35">
      <c r="C57" s="2"/>
    </row>
    <row r="58" spans="3:8" ht="35.15" customHeight="1" x14ac:dyDescent="0.35">
      <c r="C58" s="2"/>
    </row>
    <row r="59" spans="3:8" ht="35.15" customHeight="1" x14ac:dyDescent="0.35">
      <c r="C59" s="2"/>
    </row>
    <row r="60" spans="3:8" x14ac:dyDescent="0.35">
      <c r="C60" s="2"/>
    </row>
    <row r="61" spans="3:8" x14ac:dyDescent="0.35">
      <c r="C61" s="2"/>
    </row>
    <row r="62" spans="3:8" x14ac:dyDescent="0.35">
      <c r="C62" s="2"/>
    </row>
    <row r="63" spans="3:8" ht="30" customHeight="1" x14ac:dyDescent="0.35">
      <c r="C63" s="2"/>
    </row>
    <row r="64" spans="3:8" ht="30" customHeight="1" x14ac:dyDescent="0.35">
      <c r="C64" s="2"/>
    </row>
  </sheetData>
  <mergeCells count="56">
    <mergeCell ref="A14:A15"/>
    <mergeCell ref="B14:B15"/>
    <mergeCell ref="C14:C15"/>
    <mergeCell ref="F18:F19"/>
    <mergeCell ref="C18:E19"/>
    <mergeCell ref="F16:F17"/>
    <mergeCell ref="A18:A19"/>
    <mergeCell ref="B18:B19"/>
    <mergeCell ref="A16:A17"/>
    <mergeCell ref="B16:B17"/>
    <mergeCell ref="E14:E15"/>
    <mergeCell ref="C24:F25"/>
    <mergeCell ref="A22:F22"/>
    <mergeCell ref="A40:A41"/>
    <mergeCell ref="B40:B41"/>
    <mergeCell ref="C40:F41"/>
    <mergeCell ref="C39:F39"/>
    <mergeCell ref="A38:F38"/>
    <mergeCell ref="C33:F34"/>
    <mergeCell ref="A24:A25"/>
    <mergeCell ref="B33:B34"/>
    <mergeCell ref="A28:A29"/>
    <mergeCell ref="B28:B29"/>
    <mergeCell ref="A26:A27"/>
    <mergeCell ref="B24:B25"/>
    <mergeCell ref="A3:A4"/>
    <mergeCell ref="B3:B4"/>
    <mergeCell ref="F3:F4"/>
    <mergeCell ref="C35:F36"/>
    <mergeCell ref="A31:F31"/>
    <mergeCell ref="C32:F32"/>
    <mergeCell ref="A33:A34"/>
    <mergeCell ref="B26:B27"/>
    <mergeCell ref="C26:F27"/>
    <mergeCell ref="C28:F29"/>
    <mergeCell ref="A35:A36"/>
    <mergeCell ref="B35:B36"/>
    <mergeCell ref="F14:F15"/>
    <mergeCell ref="C16:E17"/>
    <mergeCell ref="F5:F6"/>
    <mergeCell ref="C23:E23"/>
    <mergeCell ref="C2:E2"/>
    <mergeCell ref="B7:B8"/>
    <mergeCell ref="C5:C6"/>
    <mergeCell ref="C3:E4"/>
    <mergeCell ref="F12:F13"/>
    <mergeCell ref="A12:A13"/>
    <mergeCell ref="B12:B13"/>
    <mergeCell ref="C12:E13"/>
    <mergeCell ref="F7:F8"/>
    <mergeCell ref="C11:E11"/>
    <mergeCell ref="A5:A6"/>
    <mergeCell ref="B5:B6"/>
    <mergeCell ref="E5:E6"/>
    <mergeCell ref="C7:E8"/>
    <mergeCell ref="A7:A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showGridLines="0" zoomScale="80" zoomScaleNormal="80" workbookViewId="0">
      <selection activeCell="E29" sqref="E29"/>
    </sheetView>
  </sheetViews>
  <sheetFormatPr baseColWidth="10" defaultRowHeight="14.5" x14ac:dyDescent="0.35"/>
  <cols>
    <col min="1" max="1" width="20.453125" customWidth="1"/>
    <col min="2" max="2" width="30.6328125" customWidth="1"/>
    <col min="5" max="5" width="15.36328125" customWidth="1"/>
    <col min="6" max="6" width="19.6328125" customWidth="1"/>
    <col min="7" max="7" width="12.36328125" bestFit="1" customWidth="1"/>
    <col min="9" max="9" width="21.6328125" bestFit="1" customWidth="1"/>
    <col min="10" max="10" width="27.36328125" bestFit="1" customWidth="1"/>
    <col min="11" max="11" width="36" bestFit="1" customWidth="1"/>
    <col min="12" max="12" width="19.08984375" bestFit="1" customWidth="1"/>
  </cols>
  <sheetData>
    <row r="1" spans="1:12" ht="18" x14ac:dyDescent="0.35">
      <c r="A1" s="17" t="s">
        <v>42</v>
      </c>
    </row>
    <row r="2" spans="1:12" ht="17.5" x14ac:dyDescent="0.35">
      <c r="A2" s="18"/>
    </row>
    <row r="3" spans="1:12" ht="17.5" x14ac:dyDescent="0.35">
      <c r="A3" s="18" t="s">
        <v>43</v>
      </c>
    </row>
    <row r="4" spans="1:12" ht="17.5" x14ac:dyDescent="0.35">
      <c r="A4" s="18" t="s">
        <v>44</v>
      </c>
    </row>
    <row r="5" spans="1:12" ht="16" thickBot="1" x14ac:dyDescent="0.4">
      <c r="A5" s="3" t="s">
        <v>2</v>
      </c>
      <c r="B5" s="3" t="s">
        <v>3</v>
      </c>
      <c r="C5" s="101" t="s">
        <v>4</v>
      </c>
      <c r="D5" s="102"/>
      <c r="E5" s="103"/>
      <c r="F5" s="4" t="s">
        <v>5</v>
      </c>
    </row>
    <row r="6" spans="1:12" ht="28.5" customHeight="1" thickBot="1" x14ac:dyDescent="0.4">
      <c r="A6" s="91" t="s">
        <v>6</v>
      </c>
      <c r="B6" s="91" t="s">
        <v>7</v>
      </c>
      <c r="C6" s="94"/>
      <c r="D6" s="95"/>
      <c r="E6" s="96"/>
      <c r="F6" s="100" t="s">
        <v>16</v>
      </c>
      <c r="I6" s="19" t="s">
        <v>45</v>
      </c>
      <c r="J6" s="20" t="s">
        <v>46</v>
      </c>
      <c r="K6" s="20" t="s">
        <v>47</v>
      </c>
      <c r="L6" s="20" t="s">
        <v>48</v>
      </c>
    </row>
    <row r="7" spans="1:12" ht="28.5" customHeight="1" thickBot="1" x14ac:dyDescent="0.4">
      <c r="A7" s="91"/>
      <c r="B7" s="91"/>
      <c r="C7" s="97"/>
      <c r="D7" s="98"/>
      <c r="E7" s="99"/>
      <c r="F7" s="100"/>
      <c r="I7" s="21" t="s">
        <v>49</v>
      </c>
      <c r="J7" s="22" t="s">
        <v>50</v>
      </c>
      <c r="K7" s="22" t="s">
        <v>51</v>
      </c>
      <c r="L7" s="22" t="s">
        <v>52</v>
      </c>
    </row>
    <row r="8" spans="1:12" ht="28.5" customHeight="1" thickBot="1" x14ac:dyDescent="0.4">
      <c r="A8" s="91" t="s">
        <v>40</v>
      </c>
      <c r="B8" s="91" t="s">
        <v>9</v>
      </c>
      <c r="C8" s="104"/>
      <c r="D8" s="6"/>
      <c r="E8" s="92"/>
      <c r="F8" s="100" t="s">
        <v>17</v>
      </c>
      <c r="I8" s="21" t="s">
        <v>53</v>
      </c>
      <c r="J8" s="23">
        <v>2.2999999999999998</v>
      </c>
      <c r="K8" s="23">
        <v>11.36</v>
      </c>
      <c r="L8" s="23">
        <v>11.7</v>
      </c>
    </row>
    <row r="9" spans="1:12" ht="28.5" customHeight="1" thickBot="1" x14ac:dyDescent="0.4">
      <c r="A9" s="91"/>
      <c r="B9" s="91"/>
      <c r="C9" s="105"/>
      <c r="D9" s="7"/>
      <c r="E9" s="93"/>
      <c r="F9" s="100"/>
      <c r="I9" s="21" t="s">
        <v>54</v>
      </c>
      <c r="J9" s="24">
        <v>0.45</v>
      </c>
      <c r="K9" s="24">
        <v>7.0000000000000007E-2</v>
      </c>
      <c r="L9" s="25">
        <v>8.5000000000000006E-2</v>
      </c>
    </row>
    <row r="10" spans="1:12" ht="28.5" customHeight="1" x14ac:dyDescent="0.35">
      <c r="A10" s="91" t="s">
        <v>41</v>
      </c>
      <c r="B10" s="91" t="s">
        <v>11</v>
      </c>
      <c r="C10" s="94"/>
      <c r="D10" s="95"/>
      <c r="E10" s="96"/>
      <c r="F10" s="100" t="s">
        <v>55</v>
      </c>
    </row>
    <row r="11" spans="1:12" ht="28.5" customHeight="1" x14ac:dyDescent="0.35">
      <c r="A11" s="91"/>
      <c r="B11" s="91"/>
      <c r="C11" s="97"/>
      <c r="D11" s="98"/>
      <c r="E11" s="99"/>
      <c r="F11" s="100"/>
      <c r="G11" s="10">
        <f>110670000*50/100</f>
        <v>55335000</v>
      </c>
    </row>
    <row r="14" spans="1:12" ht="18" x14ac:dyDescent="0.35">
      <c r="A14" s="17" t="s">
        <v>56</v>
      </c>
    </row>
    <row r="15" spans="1:12" ht="17.5" x14ac:dyDescent="0.35">
      <c r="A15" s="18"/>
    </row>
    <row r="16" spans="1:12" ht="17.5" x14ac:dyDescent="0.35">
      <c r="A16" s="18" t="s">
        <v>57</v>
      </c>
    </row>
    <row r="17" spans="1:11" ht="17.5" x14ac:dyDescent="0.35">
      <c r="A17" s="18" t="s">
        <v>58</v>
      </c>
    </row>
    <row r="18" spans="1:11" ht="16" thickBot="1" x14ac:dyDescent="0.4">
      <c r="A18" s="3" t="s">
        <v>2</v>
      </c>
      <c r="B18" s="3" t="s">
        <v>3</v>
      </c>
      <c r="C18" s="101" t="s">
        <v>4</v>
      </c>
      <c r="D18" s="102"/>
      <c r="E18" s="103"/>
      <c r="F18" s="4" t="s">
        <v>5</v>
      </c>
    </row>
    <row r="19" spans="1:11" ht="28.5" customHeight="1" thickBot="1" x14ac:dyDescent="0.4">
      <c r="A19" s="91" t="s">
        <v>6</v>
      </c>
      <c r="B19" s="91" t="s">
        <v>7</v>
      </c>
      <c r="C19" s="94"/>
      <c r="D19" s="95"/>
      <c r="E19" s="96"/>
      <c r="F19" s="100" t="s">
        <v>10</v>
      </c>
      <c r="I19" s="19" t="s">
        <v>45</v>
      </c>
      <c r="J19" s="20" t="s">
        <v>59</v>
      </c>
      <c r="K19" s="20" t="s">
        <v>60</v>
      </c>
    </row>
    <row r="20" spans="1:11" ht="28.5" customHeight="1" thickBot="1" x14ac:dyDescent="0.4">
      <c r="A20" s="91"/>
      <c r="B20" s="91"/>
      <c r="C20" s="97"/>
      <c r="D20" s="98"/>
      <c r="E20" s="99"/>
      <c r="F20" s="100"/>
      <c r="I20" s="21" t="s">
        <v>49</v>
      </c>
      <c r="J20" s="23" t="s">
        <v>61</v>
      </c>
      <c r="K20" s="23" t="s">
        <v>62</v>
      </c>
    </row>
    <row r="21" spans="1:11" ht="28.5" customHeight="1" thickBot="1" x14ac:dyDescent="0.4">
      <c r="A21" s="91" t="s">
        <v>40</v>
      </c>
      <c r="B21" s="91" t="s">
        <v>9</v>
      </c>
      <c r="C21" s="104"/>
      <c r="D21" s="6"/>
      <c r="E21" s="92"/>
      <c r="F21" s="100" t="s">
        <v>17</v>
      </c>
      <c r="I21" s="21" t="s">
        <v>53</v>
      </c>
      <c r="J21" s="23">
        <v>1</v>
      </c>
      <c r="K21" s="23">
        <v>8.0399999999999991</v>
      </c>
    </row>
    <row r="22" spans="1:11" ht="28.5" customHeight="1" thickBot="1" x14ac:dyDescent="0.4">
      <c r="A22" s="91"/>
      <c r="B22" s="91"/>
      <c r="C22" s="105"/>
      <c r="D22" s="7"/>
      <c r="E22" s="93"/>
      <c r="F22" s="100"/>
      <c r="I22" s="21" t="s">
        <v>54</v>
      </c>
      <c r="J22" s="23">
        <v>31</v>
      </c>
      <c r="K22" s="23">
        <v>0.09</v>
      </c>
    </row>
    <row r="23" spans="1:11" ht="28.5" customHeight="1" x14ac:dyDescent="0.35">
      <c r="A23" s="91" t="s">
        <v>41</v>
      </c>
      <c r="B23" s="91" t="s">
        <v>11</v>
      </c>
      <c r="C23" s="94"/>
      <c r="D23" s="95"/>
      <c r="E23" s="96"/>
      <c r="F23" s="100" t="s">
        <v>63</v>
      </c>
    </row>
    <row r="24" spans="1:11" ht="28.5" customHeight="1" x14ac:dyDescent="0.35">
      <c r="A24" s="91"/>
      <c r="B24" s="91"/>
      <c r="C24" s="97"/>
      <c r="D24" s="98"/>
      <c r="E24" s="99"/>
      <c r="F24" s="100"/>
      <c r="G24" s="10">
        <f>17564400*50/100</f>
        <v>8782200</v>
      </c>
    </row>
  </sheetData>
  <mergeCells count="28">
    <mergeCell ref="A23:A24"/>
    <mergeCell ref="B23:B24"/>
    <mergeCell ref="C23:E24"/>
    <mergeCell ref="F23:F24"/>
    <mergeCell ref="A10:A11"/>
    <mergeCell ref="B10:B11"/>
    <mergeCell ref="C10:E11"/>
    <mergeCell ref="F10:F11"/>
    <mergeCell ref="C18:E18"/>
    <mergeCell ref="A19:A20"/>
    <mergeCell ref="B19:B20"/>
    <mergeCell ref="C19:E20"/>
    <mergeCell ref="F19:F20"/>
    <mergeCell ref="A21:A22"/>
    <mergeCell ref="B21:B22"/>
    <mergeCell ref="C21:C22"/>
    <mergeCell ref="E21:E22"/>
    <mergeCell ref="F21:F22"/>
    <mergeCell ref="C5:E5"/>
    <mergeCell ref="A6:A7"/>
    <mergeCell ref="B6:B7"/>
    <mergeCell ref="C6:E7"/>
    <mergeCell ref="F6:F7"/>
    <mergeCell ref="A8:A9"/>
    <mergeCell ref="B8:B9"/>
    <mergeCell ref="C8:C9"/>
    <mergeCell ref="E8:E9"/>
    <mergeCell ref="F8:F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
  <sheetViews>
    <sheetView showGridLines="0" topLeftCell="A7" workbookViewId="0">
      <selection activeCell="B23" sqref="B23"/>
    </sheetView>
  </sheetViews>
  <sheetFormatPr baseColWidth="10" defaultColWidth="11.453125" defaultRowHeight="14.5" x14ac:dyDescent="0.35"/>
  <cols>
    <col min="1" max="1" width="20.453125" style="12" customWidth="1"/>
    <col min="2" max="2" width="80.36328125" style="12" customWidth="1"/>
    <col min="3" max="3" width="4.54296875" style="12" customWidth="1"/>
    <col min="4" max="4" width="35" style="12" customWidth="1"/>
    <col min="5" max="5" width="13.54296875" style="12" bestFit="1" customWidth="1"/>
    <col min="6" max="16384" width="11.453125" style="12"/>
  </cols>
  <sheetData>
    <row r="1" spans="1:5" x14ac:dyDescent="0.35">
      <c r="A1" s="11" t="s">
        <v>68</v>
      </c>
    </row>
    <row r="2" spans="1:5" ht="24.9" customHeight="1" x14ac:dyDescent="0.35">
      <c r="A2" s="3" t="s">
        <v>2</v>
      </c>
      <c r="B2" s="101" t="s">
        <v>4</v>
      </c>
      <c r="C2" s="103"/>
      <c r="D2" s="4" t="s">
        <v>13</v>
      </c>
    </row>
    <row r="3" spans="1:5" ht="33" customHeight="1" x14ac:dyDescent="0.35">
      <c r="A3" s="91" t="s">
        <v>12</v>
      </c>
      <c r="B3" s="115" t="s">
        <v>70</v>
      </c>
      <c r="C3" s="111" t="s">
        <v>15</v>
      </c>
      <c r="D3" s="113" t="s">
        <v>14</v>
      </c>
    </row>
    <row r="4" spans="1:5" ht="33" customHeight="1" x14ac:dyDescent="0.35">
      <c r="A4" s="91"/>
      <c r="B4" s="116"/>
      <c r="C4" s="112"/>
      <c r="D4" s="114"/>
    </row>
    <row r="7" spans="1:5" x14ac:dyDescent="0.35">
      <c r="A7" s="11" t="s">
        <v>69</v>
      </c>
    </row>
    <row r="8" spans="1:5" ht="24.9" customHeight="1" x14ac:dyDescent="0.35">
      <c r="A8" s="3" t="s">
        <v>2</v>
      </c>
      <c r="B8" s="101" t="s">
        <v>4</v>
      </c>
      <c r="C8" s="103"/>
    </row>
    <row r="9" spans="1:5" ht="33" customHeight="1" x14ac:dyDescent="0.35">
      <c r="A9" s="91" t="s">
        <v>26</v>
      </c>
      <c r="B9" s="107" t="s">
        <v>74</v>
      </c>
      <c r="C9" s="108"/>
    </row>
    <row r="10" spans="1:5" ht="33" customHeight="1" x14ac:dyDescent="0.35">
      <c r="A10" s="91"/>
      <c r="B10" s="109"/>
      <c r="C10" s="110"/>
    </row>
    <row r="11" spans="1:5" x14ac:dyDescent="0.35">
      <c r="D11" s="71"/>
      <c r="E11" s="71"/>
    </row>
    <row r="12" spans="1:5" x14ac:dyDescent="0.35">
      <c r="D12" s="13"/>
    </row>
    <row r="13" spans="1:5" x14ac:dyDescent="0.35">
      <c r="D13" s="73"/>
    </row>
    <row r="14" spans="1:5" ht="14.4" customHeight="1" x14ac:dyDescent="0.35">
      <c r="D14" s="13"/>
      <c r="E14" s="13"/>
    </row>
    <row r="15" spans="1:5" x14ac:dyDescent="0.35">
      <c r="D15" s="29"/>
      <c r="E15" s="30"/>
    </row>
    <row r="16" spans="1:5" x14ac:dyDescent="0.35">
      <c r="D16" s="29"/>
    </row>
    <row r="17" spans="4:4" x14ac:dyDescent="0.35">
      <c r="D17" s="13"/>
    </row>
  </sheetData>
  <mergeCells count="8">
    <mergeCell ref="A9:A10"/>
    <mergeCell ref="B9:C10"/>
    <mergeCell ref="C3:C4"/>
    <mergeCell ref="B2:C2"/>
    <mergeCell ref="D3:D4"/>
    <mergeCell ref="A3:A4"/>
    <mergeCell ref="B3:B4"/>
    <mergeCell ref="B8:C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showGridLines="0" workbookViewId="0">
      <selection activeCell="I16" sqref="I16"/>
    </sheetView>
  </sheetViews>
  <sheetFormatPr baseColWidth="10" defaultRowHeight="14.5" x14ac:dyDescent="0.35"/>
  <cols>
    <col min="1" max="2" width="24.90625" customWidth="1"/>
  </cols>
  <sheetData>
    <row r="1" spans="1:2" x14ac:dyDescent="0.35">
      <c r="A1" s="16" t="s">
        <v>39</v>
      </c>
      <c r="B1" s="16" t="s">
        <v>34</v>
      </c>
    </row>
    <row r="2" spans="1:2" x14ac:dyDescent="0.35">
      <c r="A2" s="15" t="s">
        <v>33</v>
      </c>
      <c r="B2" s="15" t="s">
        <v>35</v>
      </c>
    </row>
    <row r="3" spans="1:2" x14ac:dyDescent="0.35">
      <c r="A3" s="15" t="s">
        <v>38</v>
      </c>
      <c r="B3" s="117" t="s">
        <v>37</v>
      </c>
    </row>
    <row r="4" spans="1:2" x14ac:dyDescent="0.35">
      <c r="A4" s="15" t="s">
        <v>66</v>
      </c>
      <c r="B4" s="117"/>
    </row>
    <row r="5" spans="1:2" x14ac:dyDescent="0.35">
      <c r="A5" s="15" t="s">
        <v>67</v>
      </c>
      <c r="B5" s="15" t="s">
        <v>36</v>
      </c>
    </row>
  </sheetData>
  <mergeCells count="1">
    <mergeCell ref="B3:B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CD03-3090-48AF-B994-2373371A0E14}">
  <dimension ref="A1:H118"/>
  <sheetViews>
    <sheetView showGridLines="0" zoomScale="90" zoomScaleNormal="90" workbookViewId="0">
      <selection activeCell="A52" sqref="A52"/>
    </sheetView>
  </sheetViews>
  <sheetFormatPr baseColWidth="10" defaultColWidth="11.453125" defaultRowHeight="15.5" x14ac:dyDescent="0.35"/>
  <cols>
    <col min="1" max="1" width="40.453125" style="2" customWidth="1"/>
    <col min="2" max="2" width="13.54296875" style="2" customWidth="1"/>
    <col min="3" max="3" width="39.1796875" style="40" customWidth="1"/>
    <col min="4" max="4" width="19.6328125" style="38" customWidth="1"/>
    <col min="5" max="5" width="6.90625" style="2" customWidth="1"/>
    <col min="6" max="6" width="11.1796875" style="2" customWidth="1"/>
    <col min="7" max="7" width="11.453125" style="2"/>
    <col min="8" max="8" width="19.36328125" style="2" bestFit="1" customWidth="1"/>
    <col min="9" max="16384" width="11.453125" style="2"/>
  </cols>
  <sheetData>
    <row r="1" spans="1:8" x14ac:dyDescent="0.35">
      <c r="A1" s="5" t="s">
        <v>77</v>
      </c>
    </row>
    <row r="2" spans="1:8" ht="24.9" customHeight="1" x14ac:dyDescent="0.35">
      <c r="A2" s="3" t="s">
        <v>2</v>
      </c>
      <c r="B2" s="3" t="s">
        <v>3</v>
      </c>
      <c r="C2" s="33" t="s">
        <v>4</v>
      </c>
      <c r="D2" s="4" t="s">
        <v>72</v>
      </c>
      <c r="E2" s="2" t="s">
        <v>64</v>
      </c>
    </row>
    <row r="3" spans="1:8" ht="20" customHeight="1" x14ac:dyDescent="0.35">
      <c r="A3" s="91" t="s">
        <v>84</v>
      </c>
      <c r="B3" s="100" t="s">
        <v>81</v>
      </c>
      <c r="C3" s="35" t="s">
        <v>114</v>
      </c>
      <c r="D3" s="31">
        <v>0</v>
      </c>
    </row>
    <row r="4" spans="1:8" ht="20" customHeight="1" x14ac:dyDescent="0.35">
      <c r="A4" s="91"/>
      <c r="B4" s="100"/>
      <c r="C4" s="39" t="s">
        <v>115</v>
      </c>
      <c r="D4" s="37">
        <v>20</v>
      </c>
    </row>
    <row r="5" spans="1:8" ht="20" customHeight="1" x14ac:dyDescent="0.35">
      <c r="A5" s="91"/>
      <c r="B5" s="100"/>
      <c r="C5" s="39" t="s">
        <v>116</v>
      </c>
      <c r="D5" s="37">
        <v>25</v>
      </c>
      <c r="E5" s="2" t="s">
        <v>65</v>
      </c>
    </row>
    <row r="6" spans="1:8" ht="20" customHeight="1" x14ac:dyDescent="0.35">
      <c r="A6" s="91"/>
      <c r="B6" s="100"/>
      <c r="C6" s="36" t="s">
        <v>113</v>
      </c>
      <c r="D6" s="32">
        <v>30</v>
      </c>
      <c r="E6" s="2">
        <v>30</v>
      </c>
    </row>
    <row r="7" spans="1:8" ht="20" customHeight="1" x14ac:dyDescent="0.35">
      <c r="A7" s="91" t="s">
        <v>91</v>
      </c>
      <c r="B7" s="100" t="s">
        <v>92</v>
      </c>
      <c r="C7" s="35" t="s">
        <v>109</v>
      </c>
      <c r="D7" s="31">
        <v>0</v>
      </c>
    </row>
    <row r="8" spans="1:8" ht="20" customHeight="1" x14ac:dyDescent="0.35">
      <c r="A8" s="91"/>
      <c r="B8" s="100"/>
      <c r="C8" s="39" t="s">
        <v>110</v>
      </c>
      <c r="D8" s="37">
        <v>20</v>
      </c>
      <c r="E8" s="2">
        <v>30</v>
      </c>
    </row>
    <row r="9" spans="1:8" ht="20" customHeight="1" x14ac:dyDescent="0.35">
      <c r="A9" s="91"/>
      <c r="B9" s="100"/>
      <c r="C9" s="39" t="s">
        <v>111</v>
      </c>
      <c r="D9" s="37">
        <v>25</v>
      </c>
    </row>
    <row r="10" spans="1:8" ht="20" customHeight="1" x14ac:dyDescent="0.35">
      <c r="A10" s="91"/>
      <c r="B10" s="100"/>
      <c r="C10" s="36" t="s">
        <v>112</v>
      </c>
      <c r="D10" s="32">
        <v>30</v>
      </c>
      <c r="E10" s="2">
        <v>30</v>
      </c>
      <c r="H10" s="69">
        <v>4383588427.3000002</v>
      </c>
    </row>
    <row r="11" spans="1:8" ht="20" customHeight="1" x14ac:dyDescent="0.35">
      <c r="A11" s="91" t="s">
        <v>122</v>
      </c>
      <c r="B11" s="100" t="s">
        <v>117</v>
      </c>
      <c r="C11" s="35" t="s">
        <v>118</v>
      </c>
      <c r="D11" s="31">
        <v>0</v>
      </c>
      <c r="H11" s="70">
        <f>H10/1000000</f>
        <v>4383.5884273000001</v>
      </c>
    </row>
    <row r="12" spans="1:8" ht="20" customHeight="1" x14ac:dyDescent="0.35">
      <c r="A12" s="91"/>
      <c r="B12" s="100"/>
      <c r="C12" s="39" t="s">
        <v>119</v>
      </c>
      <c r="D12" s="37">
        <v>20</v>
      </c>
    </row>
    <row r="13" spans="1:8" ht="20" customHeight="1" x14ac:dyDescent="0.35">
      <c r="A13" s="91"/>
      <c r="B13" s="100"/>
      <c r="C13" s="39" t="s">
        <v>120</v>
      </c>
      <c r="D13" s="37">
        <v>25</v>
      </c>
    </row>
    <row r="14" spans="1:8" ht="20" customHeight="1" x14ac:dyDescent="0.35">
      <c r="A14" s="91"/>
      <c r="B14" s="100"/>
      <c r="C14" s="36" t="s">
        <v>121</v>
      </c>
      <c r="D14" s="32">
        <v>30</v>
      </c>
    </row>
    <row r="15" spans="1:8" ht="20" customHeight="1" x14ac:dyDescent="0.35">
      <c r="A15" s="91" t="s">
        <v>123</v>
      </c>
      <c r="B15" s="100" t="s">
        <v>83</v>
      </c>
      <c r="C15" s="35" t="s">
        <v>73</v>
      </c>
      <c r="D15" s="31">
        <v>0</v>
      </c>
    </row>
    <row r="16" spans="1:8" ht="20" customHeight="1" x14ac:dyDescent="0.35">
      <c r="A16" s="91"/>
      <c r="B16" s="100"/>
      <c r="C16" s="39" t="s">
        <v>98</v>
      </c>
      <c r="D16" s="37">
        <v>5</v>
      </c>
    </row>
    <row r="17" spans="1:7" ht="20" customHeight="1" x14ac:dyDescent="0.35">
      <c r="A17" s="91"/>
      <c r="B17" s="100"/>
      <c r="C17" s="39" t="s">
        <v>99</v>
      </c>
      <c r="D17" s="37">
        <v>8</v>
      </c>
    </row>
    <row r="18" spans="1:7" ht="20" customHeight="1" x14ac:dyDescent="0.35">
      <c r="A18" s="91"/>
      <c r="B18" s="100"/>
      <c r="C18" s="36" t="s">
        <v>100</v>
      </c>
      <c r="D18" s="32">
        <v>10</v>
      </c>
    </row>
    <row r="19" spans="1:7" ht="12.65" customHeight="1" x14ac:dyDescent="0.35"/>
    <row r="20" spans="1:7" ht="20" customHeight="1" x14ac:dyDescent="0.35">
      <c r="A20" s="41" t="s">
        <v>93</v>
      </c>
      <c r="B20" s="42"/>
      <c r="C20" s="43"/>
      <c r="D20" s="44">
        <f>SUM(D18,D14,D10,D6)</f>
        <v>100</v>
      </c>
    </row>
    <row r="21" spans="1:7" ht="24.9" customHeight="1" x14ac:dyDescent="0.35">
      <c r="C21" s="2"/>
      <c r="D21" s="2"/>
    </row>
    <row r="22" spans="1:7" x14ac:dyDescent="0.35">
      <c r="A22" s="5" t="s">
        <v>80</v>
      </c>
      <c r="G22" s="45" t="s">
        <v>34</v>
      </c>
    </row>
    <row r="23" spans="1:7" ht="24.9" customHeight="1" x14ac:dyDescent="0.35">
      <c r="A23" s="101" t="s">
        <v>2</v>
      </c>
      <c r="B23" s="103"/>
      <c r="C23" s="33" t="s">
        <v>71</v>
      </c>
      <c r="D23" s="4" t="s">
        <v>72</v>
      </c>
    </row>
    <row r="24" spans="1:7" ht="24.9" customHeight="1" x14ac:dyDescent="0.35">
      <c r="A24" s="106" t="s">
        <v>18</v>
      </c>
      <c r="B24" s="106"/>
      <c r="C24" s="106"/>
      <c r="D24" s="106"/>
    </row>
    <row r="25" spans="1:7" ht="20" customHeight="1" x14ac:dyDescent="0.35">
      <c r="A25" s="91" t="s">
        <v>84</v>
      </c>
      <c r="B25" s="100" t="s">
        <v>81</v>
      </c>
      <c r="C25" s="35" t="s">
        <v>114</v>
      </c>
      <c r="D25" s="31">
        <v>0</v>
      </c>
    </row>
    <row r="26" spans="1:7" ht="20" customHeight="1" x14ac:dyDescent="0.35">
      <c r="A26" s="91"/>
      <c r="B26" s="100"/>
      <c r="C26" s="39" t="s">
        <v>115</v>
      </c>
      <c r="D26" s="37">
        <v>5</v>
      </c>
    </row>
    <row r="27" spans="1:7" ht="20" customHeight="1" x14ac:dyDescent="0.35">
      <c r="A27" s="91"/>
      <c r="B27" s="100"/>
      <c r="C27" s="39" t="s">
        <v>116</v>
      </c>
      <c r="D27" s="37">
        <v>8</v>
      </c>
    </row>
    <row r="28" spans="1:7" ht="20" customHeight="1" x14ac:dyDescent="0.35">
      <c r="A28" s="91"/>
      <c r="B28" s="100"/>
      <c r="C28" s="36" t="s">
        <v>113</v>
      </c>
      <c r="D28" s="32">
        <v>10</v>
      </c>
    </row>
    <row r="29" spans="1:7" ht="20" customHeight="1" x14ac:dyDescent="0.35">
      <c r="A29" s="91" t="s">
        <v>85</v>
      </c>
      <c r="B29" s="100" t="s">
        <v>82</v>
      </c>
      <c r="C29" s="35" t="s">
        <v>94</v>
      </c>
      <c r="D29" s="31">
        <v>0</v>
      </c>
    </row>
    <row r="30" spans="1:7" ht="20" customHeight="1" x14ac:dyDescent="0.35">
      <c r="A30" s="91"/>
      <c r="B30" s="100"/>
      <c r="C30" s="39" t="s">
        <v>95</v>
      </c>
      <c r="D30" s="37">
        <v>20</v>
      </c>
    </row>
    <row r="31" spans="1:7" ht="20" customHeight="1" x14ac:dyDescent="0.35">
      <c r="A31" s="91"/>
      <c r="B31" s="100"/>
      <c r="C31" s="39" t="s">
        <v>96</v>
      </c>
      <c r="D31" s="37">
        <v>25</v>
      </c>
    </row>
    <row r="32" spans="1:7" ht="20" customHeight="1" x14ac:dyDescent="0.35">
      <c r="A32" s="91"/>
      <c r="B32" s="100"/>
      <c r="C32" s="36" t="s">
        <v>97</v>
      </c>
      <c r="D32" s="32">
        <v>30</v>
      </c>
    </row>
    <row r="33" spans="1:4" ht="20" customHeight="1" x14ac:dyDescent="0.35">
      <c r="A33" s="91" t="s">
        <v>86</v>
      </c>
      <c r="B33" s="100" t="s">
        <v>83</v>
      </c>
      <c r="C33" s="35" t="s">
        <v>73</v>
      </c>
      <c r="D33" s="31">
        <v>0</v>
      </c>
    </row>
    <row r="34" spans="1:4" ht="20" customHeight="1" x14ac:dyDescent="0.35">
      <c r="A34" s="91"/>
      <c r="B34" s="100"/>
      <c r="C34" s="39" t="s">
        <v>98</v>
      </c>
      <c r="D34" s="37">
        <v>20</v>
      </c>
    </row>
    <row r="35" spans="1:4" ht="20" customHeight="1" x14ac:dyDescent="0.35">
      <c r="A35" s="91"/>
      <c r="B35" s="100"/>
      <c r="C35" s="39" t="s">
        <v>99</v>
      </c>
      <c r="D35" s="37">
        <v>25</v>
      </c>
    </row>
    <row r="36" spans="1:4" ht="20" customHeight="1" x14ac:dyDescent="0.35">
      <c r="A36" s="91"/>
      <c r="B36" s="100"/>
      <c r="C36" s="36" t="s">
        <v>100</v>
      </c>
      <c r="D36" s="32">
        <v>30</v>
      </c>
    </row>
    <row r="37" spans="1:4" ht="24.9" customHeight="1" x14ac:dyDescent="0.35">
      <c r="A37" s="106" t="s">
        <v>21</v>
      </c>
      <c r="B37" s="106"/>
      <c r="C37" s="106"/>
      <c r="D37" s="106"/>
    </row>
    <row r="38" spans="1:4" ht="20" customHeight="1" x14ac:dyDescent="0.35">
      <c r="A38" s="91" t="s">
        <v>89</v>
      </c>
      <c r="B38" s="100" t="s">
        <v>87</v>
      </c>
      <c r="C38" s="35" t="s">
        <v>101</v>
      </c>
      <c r="D38" s="31">
        <v>0</v>
      </c>
    </row>
    <row r="39" spans="1:4" ht="20" customHeight="1" x14ac:dyDescent="0.35">
      <c r="A39" s="91"/>
      <c r="B39" s="100"/>
      <c r="C39" s="39" t="s">
        <v>102</v>
      </c>
      <c r="D39" s="37">
        <v>5</v>
      </c>
    </row>
    <row r="40" spans="1:4" ht="20" customHeight="1" x14ac:dyDescent="0.35">
      <c r="A40" s="91"/>
      <c r="B40" s="100"/>
      <c r="C40" s="39" t="s">
        <v>103</v>
      </c>
      <c r="D40" s="37">
        <v>8</v>
      </c>
    </row>
    <row r="41" spans="1:4" ht="20" customHeight="1" x14ac:dyDescent="0.35">
      <c r="A41" s="91"/>
      <c r="B41" s="100"/>
      <c r="C41" s="36" t="s">
        <v>104</v>
      </c>
      <c r="D41" s="32">
        <v>10</v>
      </c>
    </row>
    <row r="42" spans="1:4" ht="20" customHeight="1" x14ac:dyDescent="0.35">
      <c r="A42" s="91" t="s">
        <v>90</v>
      </c>
      <c r="B42" s="100" t="s">
        <v>88</v>
      </c>
      <c r="C42" s="35" t="s">
        <v>105</v>
      </c>
      <c r="D42" s="31">
        <v>0</v>
      </c>
    </row>
    <row r="43" spans="1:4" ht="20" customHeight="1" x14ac:dyDescent="0.35">
      <c r="A43" s="91"/>
      <c r="B43" s="100"/>
      <c r="C43" s="39" t="s">
        <v>106</v>
      </c>
      <c r="D43" s="37">
        <v>5</v>
      </c>
    </row>
    <row r="44" spans="1:4" ht="20" customHeight="1" x14ac:dyDescent="0.35">
      <c r="A44" s="91"/>
      <c r="B44" s="100"/>
      <c r="C44" s="39" t="s">
        <v>107</v>
      </c>
      <c r="D44" s="37">
        <v>8</v>
      </c>
    </row>
    <row r="45" spans="1:4" ht="20" customHeight="1" x14ac:dyDescent="0.35">
      <c r="A45" s="91"/>
      <c r="B45" s="100"/>
      <c r="C45" s="36" t="s">
        <v>108</v>
      </c>
      <c r="D45" s="32">
        <v>10</v>
      </c>
    </row>
    <row r="46" spans="1:4" ht="24.9" customHeight="1" x14ac:dyDescent="0.35">
      <c r="A46" s="106" t="s">
        <v>23</v>
      </c>
      <c r="B46" s="106"/>
      <c r="C46" s="106"/>
      <c r="D46" s="106"/>
    </row>
    <row r="47" spans="1:4" ht="20" customHeight="1" x14ac:dyDescent="0.35">
      <c r="A47" s="91" t="s">
        <v>91</v>
      </c>
      <c r="B47" s="100" t="s">
        <v>92</v>
      </c>
      <c r="C47" s="35" t="s">
        <v>109</v>
      </c>
      <c r="D47" s="31">
        <v>0</v>
      </c>
    </row>
    <row r="48" spans="1:4" ht="20" customHeight="1" x14ac:dyDescent="0.35">
      <c r="A48" s="91"/>
      <c r="B48" s="100"/>
      <c r="C48" s="39" t="s">
        <v>110</v>
      </c>
      <c r="D48" s="37">
        <v>5</v>
      </c>
    </row>
    <row r="49" spans="1:4" ht="20" customHeight="1" x14ac:dyDescent="0.35">
      <c r="A49" s="91"/>
      <c r="B49" s="100"/>
      <c r="C49" s="39" t="s">
        <v>111</v>
      </c>
      <c r="D49" s="37">
        <v>8</v>
      </c>
    </row>
    <row r="50" spans="1:4" ht="20" customHeight="1" x14ac:dyDescent="0.35">
      <c r="A50" s="91"/>
      <c r="B50" s="100"/>
      <c r="C50" s="36" t="s">
        <v>112</v>
      </c>
      <c r="D50" s="32">
        <v>10</v>
      </c>
    </row>
    <row r="51" spans="1:4" ht="12.65" customHeight="1" x14ac:dyDescent="0.35"/>
    <row r="52" spans="1:4" ht="20" customHeight="1" x14ac:dyDescent="0.35">
      <c r="A52" s="41" t="s">
        <v>93</v>
      </c>
      <c r="B52" s="42"/>
      <c r="C52" s="43"/>
      <c r="D52" s="44">
        <f>SUM(D50,D45,D41,D36,D32,D28)</f>
        <v>100</v>
      </c>
    </row>
    <row r="53" spans="1:4" ht="20" customHeight="1" x14ac:dyDescent="0.35"/>
    <row r="54" spans="1:4" ht="20" customHeight="1" x14ac:dyDescent="0.35"/>
    <row r="55" spans="1:4" ht="20" customHeight="1" x14ac:dyDescent="0.35"/>
    <row r="56" spans="1:4" ht="20" customHeight="1" x14ac:dyDescent="0.35"/>
    <row r="57" spans="1:4" ht="20" customHeight="1" x14ac:dyDescent="0.35"/>
    <row r="58" spans="1:4" ht="20" customHeight="1" x14ac:dyDescent="0.35"/>
    <row r="59" spans="1:4" ht="20" customHeight="1" x14ac:dyDescent="0.35"/>
    <row r="60" spans="1:4" ht="20" customHeight="1" x14ac:dyDescent="0.35"/>
    <row r="61" spans="1:4" ht="20" customHeight="1" x14ac:dyDescent="0.35"/>
    <row r="62" spans="1:4" ht="20" customHeight="1" x14ac:dyDescent="0.35"/>
    <row r="63" spans="1:4" ht="20" customHeight="1" x14ac:dyDescent="0.35"/>
    <row r="64" spans="1:4" ht="20" customHeight="1" x14ac:dyDescent="0.35"/>
    <row r="65" ht="20" customHeight="1" x14ac:dyDescent="0.35"/>
    <row r="66" ht="20" customHeight="1" x14ac:dyDescent="0.35"/>
    <row r="67" ht="20" customHeight="1" x14ac:dyDescent="0.35"/>
    <row r="68" ht="20" customHeight="1" x14ac:dyDescent="0.35"/>
    <row r="69" ht="20" customHeight="1" x14ac:dyDescent="0.35"/>
    <row r="70" ht="20" customHeight="1" x14ac:dyDescent="0.35"/>
    <row r="71" ht="20" customHeight="1" x14ac:dyDescent="0.35"/>
    <row r="72" ht="20" customHeight="1" x14ac:dyDescent="0.35"/>
    <row r="73" ht="20" customHeight="1" x14ac:dyDescent="0.35"/>
    <row r="74" ht="20" customHeight="1" x14ac:dyDescent="0.35"/>
    <row r="75" ht="20" customHeight="1" x14ac:dyDescent="0.35"/>
    <row r="76" ht="20" customHeight="1" x14ac:dyDescent="0.35"/>
    <row r="77" ht="20" customHeight="1" x14ac:dyDescent="0.35"/>
    <row r="78" ht="20" customHeight="1" x14ac:dyDescent="0.35"/>
    <row r="79" ht="20" customHeight="1" x14ac:dyDescent="0.35"/>
    <row r="80" ht="20" customHeight="1" x14ac:dyDescent="0.35"/>
    <row r="81" ht="20" customHeight="1" x14ac:dyDescent="0.35"/>
    <row r="82" ht="20" customHeight="1" x14ac:dyDescent="0.35"/>
    <row r="83" ht="20" customHeight="1" x14ac:dyDescent="0.35"/>
    <row r="84" ht="20" customHeight="1" x14ac:dyDescent="0.35"/>
    <row r="85" ht="20" customHeight="1" x14ac:dyDescent="0.35"/>
    <row r="86" ht="20" customHeight="1" x14ac:dyDescent="0.35"/>
    <row r="87" ht="20" customHeight="1" x14ac:dyDescent="0.35"/>
    <row r="88" ht="20" customHeight="1" x14ac:dyDescent="0.35"/>
    <row r="89" ht="20" customHeight="1" x14ac:dyDescent="0.35"/>
    <row r="90" ht="20" customHeight="1" x14ac:dyDescent="0.35"/>
    <row r="91" ht="20" customHeight="1" x14ac:dyDescent="0.35"/>
    <row r="92" ht="20" customHeight="1" x14ac:dyDescent="0.35"/>
    <row r="93" ht="20" customHeight="1" x14ac:dyDescent="0.35"/>
    <row r="94" ht="20" customHeight="1" x14ac:dyDescent="0.35"/>
    <row r="95" ht="20" customHeight="1" x14ac:dyDescent="0.35"/>
    <row r="96" ht="20" customHeight="1" x14ac:dyDescent="0.35"/>
    <row r="97" ht="20" customHeight="1" x14ac:dyDescent="0.35"/>
    <row r="98" ht="20" customHeight="1" x14ac:dyDescent="0.35"/>
    <row r="99" ht="20" customHeight="1" x14ac:dyDescent="0.35"/>
    <row r="100" ht="20" customHeight="1" x14ac:dyDescent="0.35"/>
    <row r="101" ht="20" customHeight="1" x14ac:dyDescent="0.35"/>
    <row r="102" ht="20" customHeight="1" x14ac:dyDescent="0.35"/>
    <row r="103" ht="20" customHeight="1" x14ac:dyDescent="0.35"/>
    <row r="104" ht="20" customHeight="1" x14ac:dyDescent="0.35"/>
    <row r="105" ht="20" customHeight="1" x14ac:dyDescent="0.35"/>
    <row r="106" ht="20" customHeight="1" x14ac:dyDescent="0.35"/>
    <row r="107" ht="20" customHeight="1" x14ac:dyDescent="0.35"/>
    <row r="108" ht="20" customHeight="1" x14ac:dyDescent="0.35"/>
    <row r="109" ht="20" customHeight="1" x14ac:dyDescent="0.35"/>
    <row r="110" ht="20" customHeight="1" x14ac:dyDescent="0.35"/>
    <row r="111" ht="20" customHeight="1" x14ac:dyDescent="0.35"/>
    <row r="112" ht="20" customHeight="1" x14ac:dyDescent="0.35"/>
    <row r="113" ht="20" customHeight="1" x14ac:dyDescent="0.35"/>
    <row r="114" ht="20" customHeight="1" x14ac:dyDescent="0.35"/>
    <row r="115" ht="20" customHeight="1" x14ac:dyDescent="0.35"/>
    <row r="116" ht="20" customHeight="1" x14ac:dyDescent="0.35"/>
    <row r="117" ht="20" customHeight="1" x14ac:dyDescent="0.35"/>
    <row r="118" ht="20" customHeight="1" x14ac:dyDescent="0.35"/>
  </sheetData>
  <mergeCells count="24">
    <mergeCell ref="A47:A50"/>
    <mergeCell ref="B47:B50"/>
    <mergeCell ref="A33:A36"/>
    <mergeCell ref="B33:B36"/>
    <mergeCell ref="A37:D37"/>
    <mergeCell ref="A38:A41"/>
    <mergeCell ref="B38:B41"/>
    <mergeCell ref="A15:A18"/>
    <mergeCell ref="B15:B18"/>
    <mergeCell ref="A42:A45"/>
    <mergeCell ref="B42:B45"/>
    <mergeCell ref="A46:D46"/>
    <mergeCell ref="A25:A28"/>
    <mergeCell ref="B25:B28"/>
    <mergeCell ref="A29:A32"/>
    <mergeCell ref="B29:B32"/>
    <mergeCell ref="A24:D24"/>
    <mergeCell ref="A23:B23"/>
    <mergeCell ref="B3:B6"/>
    <mergeCell ref="A7:A10"/>
    <mergeCell ref="B7:B10"/>
    <mergeCell ref="A11:A14"/>
    <mergeCell ref="B11:B14"/>
    <mergeCell ref="A3:A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ED63-44A4-45C1-81F4-29FAB781808A}">
  <dimension ref="A1:C7"/>
  <sheetViews>
    <sheetView showGridLines="0" topLeftCell="A5" zoomScaleNormal="100" workbookViewId="0">
      <selection activeCell="B3" sqref="B3:B5"/>
    </sheetView>
  </sheetViews>
  <sheetFormatPr baseColWidth="10" defaultColWidth="11.54296875" defaultRowHeight="14.5" x14ac:dyDescent="0.35"/>
  <cols>
    <col min="1" max="1" width="14.36328125" style="49" customWidth="1"/>
    <col min="2" max="2" width="54.54296875" style="53" customWidth="1"/>
    <col min="3" max="3" width="73.1796875" style="12" customWidth="1"/>
    <col min="4" max="16384" width="11.54296875" style="12"/>
  </cols>
  <sheetData>
    <row r="1" spans="1:3" s="1" customFormat="1" x14ac:dyDescent="0.35">
      <c r="A1" s="48" t="s">
        <v>124</v>
      </c>
      <c r="B1" s="46" t="s">
        <v>125</v>
      </c>
      <c r="C1" s="46" t="s">
        <v>126</v>
      </c>
    </row>
    <row r="2" spans="1:3" x14ac:dyDescent="0.35">
      <c r="A2" s="47" t="s">
        <v>33</v>
      </c>
      <c r="B2" s="34" t="s">
        <v>127</v>
      </c>
      <c r="C2" s="34" t="s">
        <v>127</v>
      </c>
    </row>
    <row r="3" spans="1:3" ht="123" customHeight="1" x14ac:dyDescent="0.35">
      <c r="A3" s="47" t="s">
        <v>38</v>
      </c>
      <c r="B3" s="118" t="s">
        <v>163</v>
      </c>
      <c r="C3" s="34"/>
    </row>
    <row r="4" spans="1:3" ht="151.25" customHeight="1" x14ac:dyDescent="0.35">
      <c r="A4" s="47" t="s">
        <v>66</v>
      </c>
      <c r="B4" s="119"/>
      <c r="C4" s="34"/>
    </row>
    <row r="5" spans="1:3" ht="271.25" customHeight="1" x14ac:dyDescent="0.35">
      <c r="A5" s="47" t="s">
        <v>128</v>
      </c>
      <c r="B5" s="120"/>
      <c r="C5" s="50" t="s">
        <v>132</v>
      </c>
    </row>
    <row r="6" spans="1:3" ht="409.25" customHeight="1" x14ac:dyDescent="0.35">
      <c r="A6" s="47" t="s">
        <v>67</v>
      </c>
      <c r="B6" s="51" t="s">
        <v>133</v>
      </c>
      <c r="C6" s="52" t="s">
        <v>130</v>
      </c>
    </row>
    <row r="7" spans="1:3" ht="33" customHeight="1" x14ac:dyDescent="0.35">
      <c r="A7" s="54" t="s">
        <v>129</v>
      </c>
      <c r="B7" s="121" t="s">
        <v>131</v>
      </c>
      <c r="C7" s="122"/>
    </row>
  </sheetData>
  <mergeCells count="2">
    <mergeCell ref="B3:B5"/>
    <mergeCell ref="B7:C7"/>
  </mergeCells>
  <printOptions horizontalCentered="1"/>
  <pageMargins left="0.7" right="0.7" top="0.75" bottom="0.75" header="0.3" footer="0.3"/>
  <pageSetup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C27A-49A6-4927-ACF3-121D28F5917B}">
  <dimension ref="A1:H118"/>
  <sheetViews>
    <sheetView showGridLines="0" topLeftCell="A7" zoomScale="90" zoomScaleNormal="90" workbookViewId="0">
      <selection activeCell="H11" sqref="H11"/>
    </sheetView>
  </sheetViews>
  <sheetFormatPr baseColWidth="10" defaultColWidth="11.453125" defaultRowHeight="15.5" x14ac:dyDescent="0.35"/>
  <cols>
    <col min="1" max="1" width="40.453125" style="2" customWidth="1"/>
    <col min="2" max="3" width="13.54296875" style="2" customWidth="1"/>
    <col min="4" max="4" width="48.08984375" style="40" customWidth="1"/>
    <col min="5" max="5" width="19.6328125" style="38" customWidth="1"/>
    <col min="6" max="6" width="6.90625" style="2" customWidth="1"/>
    <col min="7" max="7" width="20.90625" style="2" bestFit="1" customWidth="1"/>
    <col min="8" max="8" width="20" style="2" bestFit="1" customWidth="1"/>
    <col min="9" max="16384" width="11.453125" style="2"/>
  </cols>
  <sheetData>
    <row r="1" spans="1:8" s="68" customFormat="1" ht="23.4" customHeight="1" x14ac:dyDescent="0.35">
      <c r="A1" s="67" t="s">
        <v>147</v>
      </c>
      <c r="D1" s="40"/>
      <c r="E1" s="40"/>
    </row>
    <row r="2" spans="1:8" ht="24.9" customHeight="1" x14ac:dyDescent="0.35">
      <c r="A2" s="3" t="s">
        <v>2</v>
      </c>
      <c r="B2" s="3" t="s">
        <v>3</v>
      </c>
      <c r="C2" s="33" t="s">
        <v>71</v>
      </c>
      <c r="D2" s="33" t="s">
        <v>4</v>
      </c>
      <c r="E2" s="4" t="s">
        <v>72</v>
      </c>
      <c r="G2" s="61" t="s">
        <v>135</v>
      </c>
      <c r="H2" s="63">
        <f>5000*908526</f>
        <v>4542630000</v>
      </c>
    </row>
    <row r="3" spans="1:8" ht="20" customHeight="1" x14ac:dyDescent="0.35">
      <c r="A3" s="91" t="s">
        <v>84</v>
      </c>
      <c r="B3" s="100" t="s">
        <v>81</v>
      </c>
      <c r="C3" s="56">
        <v>0.01</v>
      </c>
      <c r="D3" s="35" t="s">
        <v>114</v>
      </c>
      <c r="E3" s="31">
        <v>0</v>
      </c>
      <c r="G3" s="2" t="s">
        <v>136</v>
      </c>
      <c r="H3" s="26">
        <v>0</v>
      </c>
    </row>
    <row r="4" spans="1:8" ht="20" customHeight="1" x14ac:dyDescent="0.35">
      <c r="A4" s="91"/>
      <c r="B4" s="100"/>
      <c r="C4" s="57">
        <v>1.4999999999999999E-2</v>
      </c>
      <c r="D4" s="39" t="s">
        <v>115</v>
      </c>
      <c r="E4" s="37">
        <v>20</v>
      </c>
      <c r="G4" s="2" t="s">
        <v>137</v>
      </c>
      <c r="H4" s="2">
        <v>180</v>
      </c>
    </row>
    <row r="5" spans="1:8" ht="20" customHeight="1" x14ac:dyDescent="0.35">
      <c r="A5" s="91"/>
      <c r="B5" s="100"/>
      <c r="C5" s="58">
        <v>0.02</v>
      </c>
      <c r="D5" s="39" t="s">
        <v>116</v>
      </c>
      <c r="E5" s="37">
        <v>25</v>
      </c>
      <c r="G5" s="2" t="s">
        <v>138</v>
      </c>
      <c r="H5" s="2">
        <v>60</v>
      </c>
    </row>
    <row r="6" spans="1:8" ht="20" customHeight="1" x14ac:dyDescent="0.35">
      <c r="A6" s="91"/>
      <c r="B6" s="100"/>
      <c r="C6" s="36"/>
      <c r="D6" s="36" t="s">
        <v>113</v>
      </c>
      <c r="E6" s="32">
        <v>30</v>
      </c>
    </row>
    <row r="7" spans="1:8" ht="20" customHeight="1" x14ac:dyDescent="0.35">
      <c r="A7" s="91" t="s">
        <v>91</v>
      </c>
      <c r="B7" s="100" t="s">
        <v>92</v>
      </c>
      <c r="C7" s="59" t="s">
        <v>134</v>
      </c>
      <c r="D7" s="35" t="s">
        <v>109</v>
      </c>
      <c r="E7" s="31">
        <v>0</v>
      </c>
    </row>
    <row r="8" spans="1:8" ht="20" customHeight="1" x14ac:dyDescent="0.35">
      <c r="A8" s="91"/>
      <c r="B8" s="100"/>
      <c r="C8" s="58">
        <v>0.8</v>
      </c>
      <c r="D8" s="39" t="s">
        <v>110</v>
      </c>
      <c r="E8" s="37">
        <v>20</v>
      </c>
    </row>
    <row r="9" spans="1:8" ht="20" customHeight="1" x14ac:dyDescent="0.35">
      <c r="A9" s="91"/>
      <c r="B9" s="100"/>
      <c r="C9" s="58">
        <v>0.7</v>
      </c>
      <c r="D9" s="39" t="s">
        <v>111</v>
      </c>
      <c r="E9" s="37">
        <v>25</v>
      </c>
    </row>
    <row r="10" spans="1:8" ht="20" customHeight="1" x14ac:dyDescent="0.35">
      <c r="A10" s="91"/>
      <c r="B10" s="100"/>
      <c r="C10" s="60">
        <v>0.6</v>
      </c>
      <c r="D10" s="36" t="s">
        <v>112</v>
      </c>
      <c r="E10" s="32">
        <v>30</v>
      </c>
    </row>
    <row r="11" spans="1:8" ht="20" customHeight="1" x14ac:dyDescent="0.35">
      <c r="A11" s="91" t="s">
        <v>122</v>
      </c>
      <c r="B11" s="100" t="s">
        <v>117</v>
      </c>
      <c r="C11" s="64"/>
      <c r="D11" s="35" t="s">
        <v>142</v>
      </c>
      <c r="E11" s="31">
        <v>0</v>
      </c>
    </row>
    <row r="12" spans="1:8" ht="20" customHeight="1" x14ac:dyDescent="0.35">
      <c r="A12" s="91"/>
      <c r="B12" s="100"/>
      <c r="C12" s="64">
        <f>ROUND((C13/1.2),-3)</f>
        <v>1051535000</v>
      </c>
      <c r="D12" s="39" t="s">
        <v>141</v>
      </c>
      <c r="E12" s="37">
        <v>20</v>
      </c>
      <c r="G12" s="66"/>
    </row>
    <row r="13" spans="1:8" ht="20" customHeight="1" x14ac:dyDescent="0.35">
      <c r="A13" s="91"/>
      <c r="B13" s="123"/>
      <c r="C13" s="64">
        <f>ROUND((C14/1.2),-3)</f>
        <v>1261842000</v>
      </c>
      <c r="D13" s="37" t="s">
        <v>140</v>
      </c>
      <c r="E13" s="37">
        <v>25</v>
      </c>
      <c r="G13" s="66"/>
    </row>
    <row r="14" spans="1:8" ht="20" customHeight="1" x14ac:dyDescent="0.35">
      <c r="A14" s="91"/>
      <c r="B14" s="100"/>
      <c r="C14" s="62">
        <f>ROUND((((H2-(H2*H3))/H4)*H5),-3)</f>
        <v>1514210000</v>
      </c>
      <c r="D14" s="36" t="s">
        <v>139</v>
      </c>
      <c r="E14" s="32">
        <v>30</v>
      </c>
    </row>
    <row r="15" spans="1:8" ht="20" customHeight="1" x14ac:dyDescent="0.35">
      <c r="A15" s="91" t="s">
        <v>123</v>
      </c>
      <c r="B15" s="100" t="s">
        <v>83</v>
      </c>
      <c r="C15" s="35"/>
      <c r="D15" s="35" t="s">
        <v>146</v>
      </c>
      <c r="E15" s="31">
        <v>0</v>
      </c>
    </row>
    <row r="16" spans="1:8" ht="20" customHeight="1" x14ac:dyDescent="0.35">
      <c r="A16" s="91"/>
      <c r="B16" s="100"/>
      <c r="C16" s="64">
        <f>ROUND((C17/1.2),-3)</f>
        <v>1892763000</v>
      </c>
      <c r="D16" s="39" t="s">
        <v>145</v>
      </c>
      <c r="E16" s="37">
        <v>5</v>
      </c>
      <c r="G16" s="66"/>
      <c r="H16" s="66"/>
    </row>
    <row r="17" spans="1:8" ht="20" customHeight="1" x14ac:dyDescent="0.35">
      <c r="A17" s="91"/>
      <c r="B17" s="100"/>
      <c r="C17" s="64">
        <f>ROUND((C18/1.2),-3)</f>
        <v>2271315000</v>
      </c>
      <c r="D17" s="39" t="s">
        <v>144</v>
      </c>
      <c r="E17" s="37">
        <v>8</v>
      </c>
      <c r="G17" s="66"/>
    </row>
    <row r="18" spans="1:8" ht="20" customHeight="1" x14ac:dyDescent="0.35">
      <c r="A18" s="91"/>
      <c r="B18" s="100"/>
      <c r="C18" s="65">
        <f>ROUND(((H2-(H2*H3))*60%),-3)</f>
        <v>2725578000</v>
      </c>
      <c r="D18" s="36" t="s">
        <v>143</v>
      </c>
      <c r="E18" s="32">
        <v>10</v>
      </c>
      <c r="G18" s="66"/>
    </row>
    <row r="19" spans="1:8" ht="12.65" customHeight="1" x14ac:dyDescent="0.35"/>
    <row r="20" spans="1:8" ht="20" customHeight="1" x14ac:dyDescent="0.35">
      <c r="A20" s="41" t="s">
        <v>93</v>
      </c>
      <c r="B20" s="42"/>
      <c r="C20" s="42"/>
      <c r="D20" s="43"/>
      <c r="E20" s="44">
        <f>SUM(E18,E14,E10,E6)</f>
        <v>100</v>
      </c>
    </row>
    <row r="21" spans="1:8" ht="24.9" customHeight="1" x14ac:dyDescent="0.35">
      <c r="D21" s="2"/>
      <c r="E21" s="2"/>
    </row>
    <row r="22" spans="1:8" s="68" customFormat="1" ht="24" customHeight="1" x14ac:dyDescent="0.35">
      <c r="A22" s="67" t="s">
        <v>148</v>
      </c>
      <c r="D22" s="40"/>
      <c r="E22" s="40"/>
    </row>
    <row r="23" spans="1:8" ht="24.9" customHeight="1" x14ac:dyDescent="0.35">
      <c r="A23" s="101" t="s">
        <v>2</v>
      </c>
      <c r="B23" s="103"/>
      <c r="C23" s="55"/>
      <c r="D23" s="33" t="s">
        <v>71</v>
      </c>
      <c r="E23" s="4" t="s">
        <v>72</v>
      </c>
    </row>
    <row r="24" spans="1:8" ht="24.9" customHeight="1" x14ac:dyDescent="0.35">
      <c r="A24" s="106" t="s">
        <v>18</v>
      </c>
      <c r="B24" s="106"/>
      <c r="C24" s="106"/>
      <c r="D24" s="106"/>
      <c r="E24" s="106"/>
      <c r="G24" s="61" t="s">
        <v>135</v>
      </c>
      <c r="H24" s="63">
        <f>5000*908526</f>
        <v>4542630000</v>
      </c>
    </row>
    <row r="25" spans="1:8" ht="20" customHeight="1" x14ac:dyDescent="0.35">
      <c r="A25" s="91" t="s">
        <v>84</v>
      </c>
      <c r="B25" s="100" t="s">
        <v>81</v>
      </c>
      <c r="C25" s="35"/>
      <c r="D25" s="35" t="s">
        <v>114</v>
      </c>
      <c r="E25" s="31">
        <v>0</v>
      </c>
      <c r="G25" s="2" t="s">
        <v>136</v>
      </c>
      <c r="H25" s="26">
        <v>0</v>
      </c>
    </row>
    <row r="26" spans="1:8" ht="20" customHeight="1" x14ac:dyDescent="0.35">
      <c r="A26" s="91"/>
      <c r="B26" s="100"/>
      <c r="C26" s="39"/>
      <c r="D26" s="39" t="s">
        <v>115</v>
      </c>
      <c r="E26" s="37">
        <v>5</v>
      </c>
      <c r="G26" s="2" t="s">
        <v>137</v>
      </c>
      <c r="H26" s="2">
        <v>180</v>
      </c>
    </row>
    <row r="27" spans="1:8" ht="20" customHeight="1" x14ac:dyDescent="0.35">
      <c r="A27" s="91"/>
      <c r="B27" s="100"/>
      <c r="C27" s="39"/>
      <c r="D27" s="39" t="s">
        <v>116</v>
      </c>
      <c r="E27" s="37">
        <v>8</v>
      </c>
      <c r="G27" s="2" t="s">
        <v>138</v>
      </c>
      <c r="H27" s="2">
        <v>60</v>
      </c>
    </row>
    <row r="28" spans="1:8" ht="20" customHeight="1" x14ac:dyDescent="0.35">
      <c r="A28" s="91"/>
      <c r="B28" s="100"/>
      <c r="C28" s="36"/>
      <c r="D28" s="36" t="s">
        <v>113</v>
      </c>
      <c r="E28" s="32">
        <v>10</v>
      </c>
    </row>
    <row r="29" spans="1:8" ht="20" customHeight="1" x14ac:dyDescent="0.35">
      <c r="A29" s="91" t="s">
        <v>85</v>
      </c>
      <c r="B29" s="100" t="s">
        <v>82</v>
      </c>
      <c r="C29" s="35"/>
      <c r="D29" s="35" t="s">
        <v>94</v>
      </c>
      <c r="E29" s="31">
        <v>0</v>
      </c>
    </row>
    <row r="30" spans="1:8" ht="20" customHeight="1" x14ac:dyDescent="0.35">
      <c r="A30" s="91"/>
      <c r="B30" s="100"/>
      <c r="C30" s="64">
        <f>ROUND((C31/1.2),-3)</f>
        <v>1051535000</v>
      </c>
      <c r="D30" s="39" t="s">
        <v>95</v>
      </c>
      <c r="E30" s="37">
        <v>20</v>
      </c>
    </row>
    <row r="31" spans="1:8" ht="20" customHeight="1" x14ac:dyDescent="0.35">
      <c r="A31" s="91"/>
      <c r="B31" s="100"/>
      <c r="C31" s="64">
        <f>ROUND((C32/1.2),-3)</f>
        <v>1261842000</v>
      </c>
      <c r="D31" s="39" t="s">
        <v>96</v>
      </c>
      <c r="E31" s="37">
        <v>25</v>
      </c>
    </row>
    <row r="32" spans="1:8" ht="20" customHeight="1" x14ac:dyDescent="0.35">
      <c r="A32" s="91"/>
      <c r="B32" s="100"/>
      <c r="C32" s="65">
        <f>ROUND((((H24-(H24*H25))/H26)*H27),-3)</f>
        <v>1514210000</v>
      </c>
      <c r="D32" s="36" t="s">
        <v>97</v>
      </c>
      <c r="E32" s="32">
        <v>30</v>
      </c>
    </row>
    <row r="33" spans="1:5" ht="20" customHeight="1" x14ac:dyDescent="0.35">
      <c r="A33" s="91" t="s">
        <v>86</v>
      </c>
      <c r="B33" s="100" t="s">
        <v>83</v>
      </c>
      <c r="C33" s="35"/>
      <c r="D33" s="35" t="s">
        <v>73</v>
      </c>
      <c r="E33" s="31">
        <v>0</v>
      </c>
    </row>
    <row r="34" spans="1:5" ht="20" customHeight="1" x14ac:dyDescent="0.35">
      <c r="A34" s="91"/>
      <c r="B34" s="100"/>
      <c r="C34" s="64">
        <f>ROUND((C35/1.2),-3)</f>
        <v>1892763000</v>
      </c>
      <c r="D34" s="39" t="s">
        <v>98</v>
      </c>
      <c r="E34" s="37">
        <v>20</v>
      </c>
    </row>
    <row r="35" spans="1:5" ht="20" customHeight="1" x14ac:dyDescent="0.35">
      <c r="A35" s="91"/>
      <c r="B35" s="100"/>
      <c r="C35" s="64">
        <f>ROUND((C36/1.2),-3)</f>
        <v>2271315000</v>
      </c>
      <c r="D35" s="39" t="s">
        <v>99</v>
      </c>
      <c r="E35" s="37">
        <v>25</v>
      </c>
    </row>
    <row r="36" spans="1:5" ht="20" customHeight="1" x14ac:dyDescent="0.35">
      <c r="A36" s="91"/>
      <c r="B36" s="100"/>
      <c r="C36" s="65">
        <f>ROUND(((H24-(H24*H25))*60%),-3)</f>
        <v>2725578000</v>
      </c>
      <c r="D36" s="36" t="s">
        <v>100</v>
      </c>
      <c r="E36" s="32">
        <v>30</v>
      </c>
    </row>
    <row r="37" spans="1:5" ht="24.9" customHeight="1" x14ac:dyDescent="0.35">
      <c r="A37" s="106" t="s">
        <v>21</v>
      </c>
      <c r="B37" s="106"/>
      <c r="C37" s="106"/>
      <c r="D37" s="106"/>
      <c r="E37" s="106"/>
    </row>
    <row r="38" spans="1:5" ht="20" customHeight="1" x14ac:dyDescent="0.35">
      <c r="A38" s="91" t="s">
        <v>89</v>
      </c>
      <c r="B38" s="100" t="s">
        <v>87</v>
      </c>
      <c r="C38" s="35"/>
      <c r="D38" s="35" t="s">
        <v>101</v>
      </c>
      <c r="E38" s="31">
        <v>0</v>
      </c>
    </row>
    <row r="39" spans="1:5" ht="20" customHeight="1" x14ac:dyDescent="0.35">
      <c r="A39" s="91"/>
      <c r="B39" s="100"/>
      <c r="C39" s="39"/>
      <c r="D39" s="39" t="s">
        <v>102</v>
      </c>
      <c r="E39" s="37">
        <v>5</v>
      </c>
    </row>
    <row r="40" spans="1:5" ht="20" customHeight="1" x14ac:dyDescent="0.35">
      <c r="A40" s="91"/>
      <c r="B40" s="100"/>
      <c r="C40" s="39"/>
      <c r="D40" s="39" t="s">
        <v>103</v>
      </c>
      <c r="E40" s="37">
        <v>8</v>
      </c>
    </row>
    <row r="41" spans="1:5" ht="20" customHeight="1" x14ac:dyDescent="0.35">
      <c r="A41" s="91"/>
      <c r="B41" s="100"/>
      <c r="C41" s="36"/>
      <c r="D41" s="36" t="s">
        <v>104</v>
      </c>
      <c r="E41" s="32">
        <v>10</v>
      </c>
    </row>
    <row r="42" spans="1:5" ht="20" customHeight="1" x14ac:dyDescent="0.35">
      <c r="A42" s="91" t="s">
        <v>90</v>
      </c>
      <c r="B42" s="100" t="s">
        <v>88</v>
      </c>
      <c r="C42" s="35"/>
      <c r="D42" s="35" t="s">
        <v>105</v>
      </c>
      <c r="E42" s="31">
        <v>0</v>
      </c>
    </row>
    <row r="43" spans="1:5" ht="20" customHeight="1" x14ac:dyDescent="0.35">
      <c r="A43" s="91"/>
      <c r="B43" s="100"/>
      <c r="C43" s="39"/>
      <c r="D43" s="39" t="s">
        <v>106</v>
      </c>
      <c r="E43" s="37">
        <v>5</v>
      </c>
    </row>
    <row r="44" spans="1:5" ht="20" customHeight="1" x14ac:dyDescent="0.35">
      <c r="A44" s="91"/>
      <c r="B44" s="100"/>
      <c r="C44" s="39"/>
      <c r="D44" s="39" t="s">
        <v>107</v>
      </c>
      <c r="E44" s="37">
        <v>8</v>
      </c>
    </row>
    <row r="45" spans="1:5" ht="20" customHeight="1" x14ac:dyDescent="0.35">
      <c r="A45" s="91"/>
      <c r="B45" s="100"/>
      <c r="C45" s="36"/>
      <c r="D45" s="36" t="s">
        <v>108</v>
      </c>
      <c r="E45" s="32">
        <v>10</v>
      </c>
    </row>
    <row r="46" spans="1:5" ht="24.9" customHeight="1" x14ac:dyDescent="0.35">
      <c r="A46" s="106" t="s">
        <v>23</v>
      </c>
      <c r="B46" s="106"/>
      <c r="C46" s="106"/>
      <c r="D46" s="106"/>
      <c r="E46" s="106"/>
    </row>
    <row r="47" spans="1:5" ht="20" customHeight="1" x14ac:dyDescent="0.35">
      <c r="A47" s="91" t="s">
        <v>91</v>
      </c>
      <c r="B47" s="100" t="s">
        <v>92</v>
      </c>
      <c r="C47" s="35"/>
      <c r="D47" s="35" t="s">
        <v>109</v>
      </c>
      <c r="E47" s="31">
        <v>0</v>
      </c>
    </row>
    <row r="48" spans="1:5" ht="20" customHeight="1" x14ac:dyDescent="0.35">
      <c r="A48" s="91"/>
      <c r="B48" s="100"/>
      <c r="C48" s="39"/>
      <c r="D48" s="39" t="s">
        <v>110</v>
      </c>
      <c r="E48" s="37">
        <v>5</v>
      </c>
    </row>
    <row r="49" spans="1:5" ht="20" customHeight="1" x14ac:dyDescent="0.35">
      <c r="A49" s="91"/>
      <c r="B49" s="100"/>
      <c r="C49" s="39"/>
      <c r="D49" s="39" t="s">
        <v>111</v>
      </c>
      <c r="E49" s="37">
        <v>8</v>
      </c>
    </row>
    <row r="50" spans="1:5" ht="20" customHeight="1" x14ac:dyDescent="0.35">
      <c r="A50" s="91"/>
      <c r="B50" s="100"/>
      <c r="C50" s="36"/>
      <c r="D50" s="36" t="s">
        <v>112</v>
      </c>
      <c r="E50" s="32">
        <v>10</v>
      </c>
    </row>
    <row r="51" spans="1:5" ht="12.65" customHeight="1" x14ac:dyDescent="0.35"/>
    <row r="52" spans="1:5" ht="20" customHeight="1" x14ac:dyDescent="0.35">
      <c r="A52" s="41" t="s">
        <v>93</v>
      </c>
      <c r="B52" s="42"/>
      <c r="C52" s="42"/>
      <c r="D52" s="43"/>
      <c r="E52" s="44">
        <f>SUM(E50,E45,E41,E36,E32,E28)</f>
        <v>100</v>
      </c>
    </row>
    <row r="53" spans="1:5" ht="20" customHeight="1" x14ac:dyDescent="0.35"/>
    <row r="54" spans="1:5" ht="20" customHeight="1" x14ac:dyDescent="0.35"/>
    <row r="55" spans="1:5" ht="20" customHeight="1" x14ac:dyDescent="0.35"/>
    <row r="56" spans="1:5" ht="20" customHeight="1" x14ac:dyDescent="0.35"/>
    <row r="57" spans="1:5" ht="20" customHeight="1" x14ac:dyDescent="0.35"/>
    <row r="58" spans="1:5" ht="20" customHeight="1" x14ac:dyDescent="0.35"/>
    <row r="59" spans="1:5" ht="20" customHeight="1" x14ac:dyDescent="0.35"/>
    <row r="60" spans="1:5" ht="20" customHeight="1" x14ac:dyDescent="0.35"/>
    <row r="61" spans="1:5" ht="20" customHeight="1" x14ac:dyDescent="0.35"/>
    <row r="62" spans="1:5" ht="20" customHeight="1" x14ac:dyDescent="0.35"/>
    <row r="63" spans="1:5" ht="20" customHeight="1" x14ac:dyDescent="0.35"/>
    <row r="64" spans="1:5" ht="20" customHeight="1" x14ac:dyDescent="0.35"/>
    <row r="65" ht="20" customHeight="1" x14ac:dyDescent="0.35"/>
    <row r="66" ht="20" customHeight="1" x14ac:dyDescent="0.35"/>
    <row r="67" ht="20" customHeight="1" x14ac:dyDescent="0.35"/>
    <row r="68" ht="20" customHeight="1" x14ac:dyDescent="0.35"/>
    <row r="69" ht="20" customHeight="1" x14ac:dyDescent="0.35"/>
    <row r="70" ht="20" customHeight="1" x14ac:dyDescent="0.35"/>
    <row r="71" ht="20" customHeight="1" x14ac:dyDescent="0.35"/>
    <row r="72" ht="20" customHeight="1" x14ac:dyDescent="0.35"/>
    <row r="73" ht="20" customHeight="1" x14ac:dyDescent="0.35"/>
    <row r="74" ht="20" customHeight="1" x14ac:dyDescent="0.35"/>
    <row r="75" ht="20" customHeight="1" x14ac:dyDescent="0.35"/>
    <row r="76" ht="20" customHeight="1" x14ac:dyDescent="0.35"/>
    <row r="77" ht="20" customHeight="1" x14ac:dyDescent="0.35"/>
    <row r="78" ht="20" customHeight="1" x14ac:dyDescent="0.35"/>
    <row r="79" ht="20" customHeight="1" x14ac:dyDescent="0.35"/>
    <row r="80" ht="20" customHeight="1" x14ac:dyDescent="0.35"/>
    <row r="81" ht="20" customHeight="1" x14ac:dyDescent="0.35"/>
    <row r="82" ht="20" customHeight="1" x14ac:dyDescent="0.35"/>
    <row r="83" ht="20" customHeight="1" x14ac:dyDescent="0.35"/>
    <row r="84" ht="20" customHeight="1" x14ac:dyDescent="0.35"/>
    <row r="85" ht="20" customHeight="1" x14ac:dyDescent="0.35"/>
    <row r="86" ht="20" customHeight="1" x14ac:dyDescent="0.35"/>
    <row r="87" ht="20" customHeight="1" x14ac:dyDescent="0.35"/>
    <row r="88" ht="20" customHeight="1" x14ac:dyDescent="0.35"/>
    <row r="89" ht="20" customHeight="1" x14ac:dyDescent="0.35"/>
    <row r="90" ht="20" customHeight="1" x14ac:dyDescent="0.35"/>
    <row r="91" ht="20" customHeight="1" x14ac:dyDescent="0.35"/>
    <row r="92" ht="20" customHeight="1" x14ac:dyDescent="0.35"/>
    <row r="93" ht="20" customHeight="1" x14ac:dyDescent="0.35"/>
    <row r="94" ht="20" customHeight="1" x14ac:dyDescent="0.35"/>
    <row r="95" ht="20" customHeight="1" x14ac:dyDescent="0.35"/>
    <row r="96" ht="20" customHeight="1" x14ac:dyDescent="0.35"/>
    <row r="97" ht="20" customHeight="1" x14ac:dyDescent="0.35"/>
    <row r="98" ht="20" customHeight="1" x14ac:dyDescent="0.35"/>
    <row r="99" ht="20" customHeight="1" x14ac:dyDescent="0.35"/>
    <row r="100" ht="20" customHeight="1" x14ac:dyDescent="0.35"/>
    <row r="101" ht="20" customHeight="1" x14ac:dyDescent="0.35"/>
    <row r="102" ht="20" customHeight="1" x14ac:dyDescent="0.35"/>
    <row r="103" ht="20" customHeight="1" x14ac:dyDescent="0.35"/>
    <row r="104" ht="20" customHeight="1" x14ac:dyDescent="0.35"/>
    <row r="105" ht="20" customHeight="1" x14ac:dyDescent="0.35"/>
    <row r="106" ht="20" customHeight="1" x14ac:dyDescent="0.35"/>
    <row r="107" ht="20" customHeight="1" x14ac:dyDescent="0.35"/>
    <row r="108" ht="20" customHeight="1" x14ac:dyDescent="0.35"/>
    <row r="109" ht="20" customHeight="1" x14ac:dyDescent="0.35"/>
    <row r="110" ht="20" customHeight="1" x14ac:dyDescent="0.35"/>
    <row r="111" ht="20" customHeight="1" x14ac:dyDescent="0.35"/>
    <row r="112" ht="20" customHeight="1" x14ac:dyDescent="0.35"/>
    <row r="113" ht="20" customHeight="1" x14ac:dyDescent="0.35"/>
    <row r="114" ht="20" customHeight="1" x14ac:dyDescent="0.35"/>
    <row r="115" ht="20" customHeight="1" x14ac:dyDescent="0.35"/>
    <row r="116" ht="20" customHeight="1" x14ac:dyDescent="0.35"/>
    <row r="117" ht="20" customHeight="1" x14ac:dyDescent="0.35"/>
    <row r="118" ht="20" customHeight="1" x14ac:dyDescent="0.35"/>
  </sheetData>
  <mergeCells count="24">
    <mergeCell ref="A3:A6"/>
    <mergeCell ref="B3:B6"/>
    <mergeCell ref="A7:A10"/>
    <mergeCell ref="B7:B10"/>
    <mergeCell ref="A11:A14"/>
    <mergeCell ref="B11:B14"/>
    <mergeCell ref="A38:A41"/>
    <mergeCell ref="B38:B41"/>
    <mergeCell ref="A15:A18"/>
    <mergeCell ref="B15:B18"/>
    <mergeCell ref="A23:B23"/>
    <mergeCell ref="A24:E24"/>
    <mergeCell ref="A25:A28"/>
    <mergeCell ref="B25:B28"/>
    <mergeCell ref="A29:A32"/>
    <mergeCell ref="B29:B32"/>
    <mergeCell ref="A33:A36"/>
    <mergeCell ref="B33:B36"/>
    <mergeCell ref="A37:E37"/>
    <mergeCell ref="A42:A45"/>
    <mergeCell ref="B42:B45"/>
    <mergeCell ref="A46:E46"/>
    <mergeCell ref="A47:A50"/>
    <mergeCell ref="B47:B5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0EA3B5DF2645499C822736EA771A22" ma:contentTypeVersion="11" ma:contentTypeDescription="Crear nuevo documento." ma:contentTypeScope="" ma:versionID="71e8d7d7d78b1fae67c3f61e6662132a">
  <xsd:schema xmlns:xsd="http://www.w3.org/2001/XMLSchema" xmlns:xs="http://www.w3.org/2001/XMLSchema" xmlns:p="http://schemas.microsoft.com/office/2006/metadata/properties" xmlns:ns3="0f5ca7fd-cc3b-4e00-8edb-80db92351f62" xmlns:ns4="71e2e24c-a99d-4c68-8e00-9a912d88afb7" targetNamespace="http://schemas.microsoft.com/office/2006/metadata/properties" ma:root="true" ma:fieldsID="4839d8d46634a5612a028ba56dd7deb9" ns3:_="" ns4:_="">
    <xsd:import namespace="0f5ca7fd-cc3b-4e00-8edb-80db92351f62"/>
    <xsd:import namespace="71e2e24c-a99d-4c68-8e00-9a912d88afb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ca7fd-cc3b-4e00-8edb-80db92351f6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e2e24c-a99d-4c68-8e00-9a912d88afb7"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description="" ma:internalName="SharedWithDetails" ma:readOnly="true">
      <xsd:simpleType>
        <xsd:restriction base="dms:Note">
          <xsd:maxLength value="255"/>
        </xsd:restriction>
      </xsd:simpleType>
    </xsd:element>
    <xsd:element name="SharingHintHash" ma:index="12"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E31F2-4C2C-4783-BDA6-BD0B4605B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ca7fd-cc3b-4e00-8edb-80db92351f62"/>
    <ds:schemaRef ds:uri="71e2e24c-a99d-4c68-8e00-9a912d88af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74995-C840-4435-9A44-ECA220A5B7DC}">
  <ds:schemaRefs>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71e2e24c-a99d-4c68-8e00-9a912d88afb7"/>
    <ds:schemaRef ds:uri="0f5ca7fd-cc3b-4e00-8edb-80db92351f62"/>
    <ds:schemaRef ds:uri="http://purl.org/dc/elements/1.1/"/>
  </ds:schemaRefs>
</ds:datastoreItem>
</file>

<file path=customXml/itemProps3.xml><?xml version="1.0" encoding="utf-8"?>
<ds:datastoreItem xmlns:ds="http://schemas.openxmlformats.org/officeDocument/2006/customXml" ds:itemID="{6F8F2FEE-7204-4763-A0F2-E22A44EACC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Encabezado</vt:lpstr>
      <vt:lpstr>Aproximación Cifras</vt:lpstr>
      <vt:lpstr>Indicadores</vt:lpstr>
      <vt:lpstr>Hoja1</vt:lpstr>
      <vt:lpstr>Cálculo CTN y PN</vt:lpstr>
      <vt:lpstr>Cuantías</vt:lpstr>
      <vt:lpstr>Calificación por Puntos</vt:lpstr>
      <vt:lpstr>Resumen</vt:lpstr>
      <vt:lpstr>Evaluación por Puntos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JULIETH RIVERA REYES</dc:creator>
  <cp:lastModifiedBy>Luis Gabriel</cp:lastModifiedBy>
  <cp:lastPrinted>2020-08-24T21:05:55Z</cp:lastPrinted>
  <dcterms:created xsi:type="dcterms:W3CDTF">2019-09-12T12:47:24Z</dcterms:created>
  <dcterms:modified xsi:type="dcterms:W3CDTF">2023-04-17T22:26:55Z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0x010100A10EA3B5DF2645499C822736EA771A22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666bb131-2344-48ed-84db-fe1e84a9fae2_Enabled">
    <vt:lpwstr>true</vt:lpwstr>
  </property>
  <property fmtid="{D5CDD505-2E9C-101B-9397-08002B2CF9AE}" pid="6" name="MSIP_Label_666bb131-2344-48ed-84db-fe1e84a9fae2_SetDate">
    <vt:lpwstr>2021-07-22T19:38:47Z</vt:lpwstr>
  </property>
  <property fmtid="{D5CDD505-2E9C-101B-9397-08002B2CF9AE}" pid="7" name="MSIP_Label_666bb131-2344-48ed-84db-fe1e84a9fae2_Method">
    <vt:lpwstr>Standard</vt:lpwstr>
  </property>
  <property fmtid="{D5CDD505-2E9C-101B-9397-08002B2CF9AE}" pid="8" name="MSIP_Label_666bb131-2344-48ed-84db-fe1e84a9fae2_Name">
    <vt:lpwstr>666bb131-2344-48ed-84db-fe1e84a9fae2</vt:lpwstr>
  </property>
  <property fmtid="{D5CDD505-2E9C-101B-9397-08002B2CF9AE}" pid="9" name="MSIP_Label_666bb131-2344-48ed-84db-fe1e84a9fae2_SiteId">
    <vt:lpwstr>bf1ce8b5-5d39-4bc5-ad6e-07b3e4d7d67a</vt:lpwstr>
  </property>
  <property fmtid="{D5CDD505-2E9C-101B-9397-08002B2CF9AE}" pid="10" name="MSIP_Label_666bb131-2344-48ed-84db-fe1e84a9fae2_ActionId">
    <vt:lpwstr>3e95a7be-2f6c-496f-87c7-b89015bc35c8</vt:lpwstr>
  </property>
  <property fmtid="{D5CDD505-2E9C-101B-9397-08002B2CF9AE}" pid="11" name="MSIP_Label_666bb131-2344-48ed-84db-fe1e84a9fae2_ContentBits">
    <vt:lpwstr>0</vt:lpwstr>
  </property>
</Properties>
</file>